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for\DAV\cstb3omp\Consulta externa\"/>
    </mc:Choice>
  </mc:AlternateContent>
  <xr:revisionPtr revIDLastSave="0" documentId="13_ncr:1_{738AA10C-30F7-4091-9035-C970132CD9B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SULTAS DR." sheetId="6" r:id="rId1"/>
    <sheet name="CONSULTAS PSICOLOGICAS" sheetId="2" r:id="rId2"/>
    <sheet name="Resumen" sheetId="8" r:id="rId3"/>
    <sheet name="EXTRA" sheetId="3" r:id="rId4"/>
    <sheet name="VISITAS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2" l="1"/>
  <c r="D93" i="6"/>
  <c r="D10" i="8"/>
  <c r="C10" i="8"/>
  <c r="B10" i="8"/>
  <c r="H40" i="6" a="1"/>
  <c r="H40" i="6" s="1"/>
  <c r="H41" i="6" a="1"/>
  <c r="H41" i="6" s="1"/>
  <c r="D51" i="6"/>
  <c r="H50" i="6" a="1"/>
  <c r="H50" i="6" s="1"/>
  <c r="H49" i="6" a="1"/>
  <c r="H49" i="6" s="1"/>
  <c r="H48" i="6" a="1"/>
  <c r="H48" i="6" s="1"/>
  <c r="H47" i="6"/>
  <c r="H47" i="6" a="1"/>
  <c r="H46" i="6"/>
  <c r="H46" i="6" a="1"/>
  <c r="H45" i="6" a="1"/>
  <c r="H45" i="6" s="1"/>
  <c r="H44" i="6" a="1"/>
  <c r="H44" i="6" s="1"/>
  <c r="H43" i="6" a="1"/>
  <c r="H43" i="6" s="1"/>
  <c r="H42" i="6" a="1"/>
  <c r="H42" i="6" s="1"/>
  <c r="H39" i="6" a="1"/>
  <c r="H39" i="6" s="1"/>
  <c r="H38" i="6" a="1"/>
  <c r="H38" i="6" s="1"/>
  <c r="H36" i="6" a="1"/>
  <c r="H36" i="6" s="1"/>
  <c r="H35" i="6" a="1"/>
  <c r="H35" i="6" s="1"/>
  <c r="H34" i="6" a="1"/>
  <c r="H34" i="6" s="1"/>
  <c r="H33" i="6" a="1"/>
  <c r="H33" i="6" s="1"/>
  <c r="H32" i="6" a="1"/>
  <c r="H32" i="6" s="1"/>
  <c r="H31" i="6" a="1"/>
  <c r="H31" i="6" s="1"/>
  <c r="H30" i="6" a="1"/>
  <c r="H30" i="6" s="1"/>
  <c r="H29" i="6" a="1"/>
  <c r="H29" i="6" s="1"/>
  <c r="H28" i="6" a="1"/>
  <c r="H28" i="6" s="1"/>
  <c r="H27" i="6" a="1"/>
  <c r="H27" i="6" s="1"/>
  <c r="H26" i="6" a="1"/>
  <c r="H26" i="6" s="1"/>
  <c r="H25" i="6" a="1"/>
  <c r="H25" i="6" s="1"/>
  <c r="H24" i="6" a="1"/>
  <c r="H24" i="6" s="1"/>
  <c r="H23" i="6" a="1"/>
  <c r="H23" i="6" s="1"/>
  <c r="H22" i="6" a="1"/>
  <c r="H22" i="6" s="1"/>
  <c r="H21" i="6" a="1"/>
  <c r="H21" i="6" s="1"/>
  <c r="H20" i="6" a="1"/>
  <c r="H20" i="6" s="1"/>
  <c r="H19" i="6" a="1"/>
  <c r="H19" i="6" s="1"/>
  <c r="H18" i="6" a="1"/>
  <c r="H18" i="6" s="1"/>
  <c r="H16" i="6" a="1"/>
  <c r="H16" i="6" s="1"/>
  <c r="H15" i="6" a="1"/>
  <c r="H15" i="6" s="1"/>
  <c r="H13" i="6" a="1"/>
  <c r="H13" i="6" s="1"/>
  <c r="H12" i="6" a="1"/>
  <c r="H12" i="6" s="1"/>
  <c r="H11" i="6" a="1"/>
  <c r="H11" i="6" s="1"/>
  <c r="H10" i="6" a="1"/>
  <c r="H10" i="6" s="1"/>
  <c r="H9" i="6" a="1"/>
  <c r="H9" i="6" s="1"/>
  <c r="H8" i="6" a="1"/>
  <c r="H8" i="6" s="1"/>
  <c r="H7" i="6" a="1"/>
  <c r="H7" i="6" s="1"/>
  <c r="H6" i="6" a="1"/>
  <c r="H6" i="6" s="1"/>
  <c r="H5" i="6" a="1"/>
  <c r="H5" i="6" s="1"/>
  <c r="D28" i="8"/>
  <c r="C28" i="8"/>
  <c r="B28" i="8"/>
  <c r="D26" i="3"/>
  <c r="H52" i="6" l="1"/>
  <c r="H53" i="6"/>
  <c r="D32" i="2"/>
  <c r="J31" i="2"/>
  <c r="D31" i="2"/>
  <c r="J30" i="2"/>
  <c r="G30" i="2"/>
  <c r="D30" i="2"/>
  <c r="E28" i="2"/>
  <c r="G31" i="2"/>
  <c r="G32" i="2" s="1"/>
  <c r="H79" i="6" l="1" a="1"/>
  <c r="H79" i="6" s="1"/>
  <c r="H67" i="6" a="1"/>
  <c r="H67" i="6" s="1"/>
  <c r="I44" i="2"/>
  <c r="I43" i="2"/>
  <c r="I42" i="2" l="1"/>
  <c r="I41" i="2"/>
  <c r="I40" i="2" l="1"/>
  <c r="I39" i="2"/>
  <c r="I37" i="2"/>
  <c r="I38" i="2"/>
  <c r="D39" i="3"/>
  <c r="F260" i="2" l="1"/>
  <c r="F261" i="2"/>
  <c r="I260" i="2"/>
  <c r="I259" i="2"/>
  <c r="F259" i="2"/>
  <c r="D54" i="2" l="1"/>
  <c r="J53" i="2"/>
  <c r="D53" i="2"/>
  <c r="J52" i="2"/>
  <c r="D52" i="2"/>
  <c r="E50" i="2"/>
  <c r="G53" i="2"/>
  <c r="G54" i="2" s="1"/>
  <c r="H91" i="6" a="1"/>
  <c r="H91" i="6" s="1"/>
  <c r="H90" i="6" a="1"/>
  <c r="H90" i="6" s="1"/>
  <c r="H88" i="6" a="1"/>
  <c r="H88" i="6" s="1"/>
  <c r="H87" i="6" a="1"/>
  <c r="H87" i="6" s="1"/>
  <c r="H86" i="6" a="1"/>
  <c r="H86" i="6" s="1"/>
  <c r="H85" i="6" a="1"/>
  <c r="H85" i="6" s="1"/>
  <c r="H84" i="6" a="1"/>
  <c r="H84" i="6" s="1"/>
  <c r="H83" i="6" a="1"/>
  <c r="H83" i="6" s="1"/>
  <c r="H82" i="6" a="1"/>
  <c r="H82" i="6" s="1"/>
  <c r="H81" i="6" a="1"/>
  <c r="H81" i="6" s="1"/>
  <c r="H80" i="6" a="1"/>
  <c r="H80" i="6" s="1"/>
  <c r="H78" i="6" a="1"/>
  <c r="H78" i="6" s="1"/>
  <c r="H77" i="6" a="1"/>
  <c r="H77" i="6" s="1"/>
  <c r="H76" i="6" a="1"/>
  <c r="H76" i="6" s="1"/>
  <c r="H75" i="6" a="1"/>
  <c r="H75" i="6" s="1"/>
  <c r="H74" i="6" a="1"/>
  <c r="H74" i="6" s="1"/>
  <c r="H73" i="6" a="1"/>
  <c r="H73" i="6" s="1"/>
  <c r="H72" i="6" a="1"/>
  <c r="H72" i="6" s="1"/>
  <c r="H71" i="6" a="1"/>
  <c r="H71" i="6" s="1"/>
  <c r="H70" i="6" a="1"/>
  <c r="H70" i="6" s="1"/>
  <c r="H68" i="6" a="1"/>
  <c r="H68" i="6" s="1"/>
  <c r="H65" i="6" a="1"/>
  <c r="H65" i="6" s="1"/>
  <c r="H64" i="6" a="1"/>
  <c r="H64" i="6" s="1"/>
  <c r="H63" i="6" a="1"/>
  <c r="H63" i="6" s="1"/>
  <c r="H62" i="6" a="1"/>
  <c r="H62" i="6" s="1"/>
  <c r="H61" i="6" a="1"/>
  <c r="H61" i="6" s="1"/>
  <c r="H60" i="6" a="1"/>
  <c r="H60" i="6" s="1"/>
  <c r="H59" i="6" a="1"/>
  <c r="H59" i="6" s="1"/>
  <c r="H58" i="6" a="1"/>
  <c r="H58" i="6" s="1"/>
  <c r="H57" i="6" a="1"/>
  <c r="H57" i="6" s="1"/>
  <c r="J77" i="2"/>
  <c r="I74" i="2"/>
  <c r="I73" i="2"/>
  <c r="I72" i="2"/>
  <c r="I71" i="2"/>
  <c r="I70" i="2"/>
  <c r="I69" i="2"/>
  <c r="I68" i="2"/>
  <c r="I67" i="2"/>
  <c r="D118" i="6"/>
  <c r="D9" i="8" s="1"/>
  <c r="H117" i="6" a="1"/>
  <c r="H117" i="6" s="1"/>
  <c r="H116" i="6" a="1"/>
  <c r="H116" i="6" s="1"/>
  <c r="H115" i="6" a="1"/>
  <c r="H115" i="6" s="1"/>
  <c r="H114" i="6" a="1"/>
  <c r="H114" i="6" s="1"/>
  <c r="H113" i="6" a="1"/>
  <c r="H113" i="6" s="1"/>
  <c r="H112" i="6" a="1"/>
  <c r="H112" i="6" s="1"/>
  <c r="G52" i="2" l="1"/>
  <c r="H95" i="6"/>
  <c r="H94" i="6"/>
  <c r="I66" i="2"/>
  <c r="I64" i="2"/>
  <c r="I65" i="2"/>
  <c r="I63" i="2"/>
  <c r="I62" i="2"/>
  <c r="I61" i="2"/>
  <c r="H110" i="6" a="1"/>
  <c r="H110" i="6" s="1"/>
  <c r="H108" i="6" a="1"/>
  <c r="H108" i="6" s="1"/>
  <c r="H107" i="6" a="1"/>
  <c r="H107" i="6" s="1"/>
  <c r="I60" i="2" l="1"/>
  <c r="H106" i="6" a="1"/>
  <c r="H106" i="6" s="1"/>
  <c r="H105" i="6" a="1"/>
  <c r="H105" i="6" s="1"/>
  <c r="H104" i="6" a="1"/>
  <c r="H104" i="6" s="1"/>
  <c r="H103" i="6" a="1"/>
  <c r="H103" i="6" s="1"/>
  <c r="H102" i="6" l="1" a="1"/>
  <c r="H102" i="6" s="1"/>
  <c r="H101" i="6" a="1"/>
  <c r="H101" i="6" s="1"/>
  <c r="H100" i="6" a="1"/>
  <c r="H100" i="6" s="1"/>
  <c r="H99" i="6" a="1"/>
  <c r="H99" i="6" s="1"/>
  <c r="D76" i="3" l="1"/>
  <c r="D79" i="2"/>
  <c r="J78" i="2"/>
  <c r="D78" i="2"/>
  <c r="D77" i="2"/>
  <c r="E75" i="2"/>
  <c r="D27" i="8" s="1"/>
  <c r="G77" i="2"/>
  <c r="B27" i="8" s="1"/>
  <c r="G78" i="2"/>
  <c r="D143" i="6"/>
  <c r="D8" i="8" s="1"/>
  <c r="H142" i="6" a="1"/>
  <c r="H142" i="6" s="1"/>
  <c r="H141" i="6" a="1"/>
  <c r="H141" i="6" s="1"/>
  <c r="H140" i="6" a="1"/>
  <c r="H140" i="6" s="1"/>
  <c r="G79" i="2" l="1"/>
  <c r="C27" i="8"/>
  <c r="H120" i="6"/>
  <c r="B9" i="8" s="1"/>
  <c r="H119" i="6"/>
  <c r="C9" i="8" s="1"/>
  <c r="I94" i="2"/>
  <c r="I93" i="2"/>
  <c r="I92" i="2"/>
  <c r="I91" i="2"/>
  <c r="I90" i="2"/>
  <c r="H139" i="6" a="1"/>
  <c r="H139" i="6" s="1"/>
  <c r="H138" i="6" a="1"/>
  <c r="H138" i="6" s="1"/>
  <c r="H136" i="6" a="1"/>
  <c r="H136" i="6" s="1"/>
  <c r="I89" i="2" l="1"/>
  <c r="I88" i="2"/>
  <c r="I87" i="2"/>
  <c r="I86" i="2"/>
  <c r="I85" i="2"/>
  <c r="G97" i="2" s="1"/>
  <c r="B26" i="8" s="1"/>
  <c r="H134" i="6" a="1"/>
  <c r="H134" i="6" s="1"/>
  <c r="H133" i="6" a="1"/>
  <c r="H133" i="6" s="1"/>
  <c r="H132" i="6" a="1"/>
  <c r="H132" i="6" s="1"/>
  <c r="H131" i="6" a="1"/>
  <c r="H131" i="6" s="1"/>
  <c r="H130" i="6" a="1"/>
  <c r="H130" i="6" s="1"/>
  <c r="H129" i="6" a="1"/>
  <c r="H129" i="6" s="1"/>
  <c r="H128" i="6" a="1"/>
  <c r="H128" i="6" s="1"/>
  <c r="H127" i="6" a="1"/>
  <c r="H127" i="6" s="1"/>
  <c r="H126" i="6" a="1"/>
  <c r="H126" i="6" s="1"/>
  <c r="H125" i="6" a="1"/>
  <c r="H125" i="6" s="1"/>
  <c r="H144" i="6" l="1"/>
  <c r="C8" i="8" s="1"/>
  <c r="H145" i="6"/>
  <c r="B8" i="8" s="1"/>
  <c r="J127" i="2"/>
  <c r="D59" i="3"/>
  <c r="J98" i="2" l="1"/>
  <c r="J97" i="2"/>
  <c r="E95" i="2"/>
  <c r="D26" i="8" s="1"/>
  <c r="D99" i="2"/>
  <c r="D97" i="2" l="1"/>
  <c r="G98" i="2"/>
  <c r="D98" i="2"/>
  <c r="D116" i="2"/>
  <c r="D128" i="2"/>
  <c r="I124" i="2"/>
  <c r="I123" i="2"/>
  <c r="I122" i="2"/>
  <c r="I121" i="2"/>
  <c r="I120" i="2"/>
  <c r="I119" i="2"/>
  <c r="I118" i="2"/>
  <c r="I117" i="2"/>
  <c r="I116" i="2"/>
  <c r="I115" i="2"/>
  <c r="I113" i="2"/>
  <c r="I112" i="2"/>
  <c r="E125" i="2"/>
  <c r="D25" i="8" s="1"/>
  <c r="H173" i="6" a="1"/>
  <c r="H173" i="6" s="1"/>
  <c r="H172" i="6" a="1"/>
  <c r="H172" i="6" s="1"/>
  <c r="H171" i="6" a="1"/>
  <c r="H171" i="6" s="1"/>
  <c r="H170" i="6" a="1"/>
  <c r="H170" i="6" s="1"/>
  <c r="H169" i="6" a="1"/>
  <c r="H169" i="6" s="1"/>
  <c r="H168" i="6" a="1"/>
  <c r="H168" i="6" s="1"/>
  <c r="G99" i="2" l="1"/>
  <c r="C26" i="8"/>
  <c r="H167" i="6" a="1"/>
  <c r="H167" i="6" s="1"/>
  <c r="H166" i="6" a="1"/>
  <c r="H166" i="6" s="1"/>
  <c r="H165" i="6" a="1"/>
  <c r="H165" i="6" s="1"/>
  <c r="H164" i="6" a="1"/>
  <c r="H164" i="6" s="1"/>
  <c r="H163" i="6" a="1"/>
  <c r="H163" i="6" s="1"/>
  <c r="H162" i="6" a="1"/>
  <c r="H162" i="6" s="1"/>
  <c r="I111" i="2" l="1"/>
  <c r="I110" i="2"/>
  <c r="I109" i="2"/>
  <c r="I108" i="2"/>
  <c r="H160" i="6" a="1"/>
  <c r="H160" i="6" s="1"/>
  <c r="H158" i="6" a="1"/>
  <c r="H158" i="6" s="1"/>
  <c r="H157" i="6" a="1"/>
  <c r="H157" i="6" s="1"/>
  <c r="H156" i="6" a="1"/>
  <c r="H156" i="6" s="1"/>
  <c r="I107" i="2" l="1"/>
  <c r="I106" i="2"/>
  <c r="I105" i="2"/>
  <c r="I104" i="2"/>
  <c r="D174" i="6"/>
  <c r="D7" i="8" s="1"/>
  <c r="H155" i="6" a="1"/>
  <c r="H155" i="6" s="1"/>
  <c r="H154" i="6" a="1"/>
  <c r="H154" i="6" s="1"/>
  <c r="H153" i="6" a="1"/>
  <c r="H153" i="6" s="1"/>
  <c r="H152" i="6" a="1"/>
  <c r="H152" i="6" s="1"/>
  <c r="H151" i="6" a="1"/>
  <c r="H151" i="6" s="1"/>
  <c r="H150" i="6" a="1"/>
  <c r="H150" i="6" s="1"/>
  <c r="H149" i="6" a="1"/>
  <c r="H149" i="6" s="1"/>
  <c r="J145" i="2" l="1"/>
  <c r="D129" i="2"/>
  <c r="J128" i="2"/>
  <c r="G128" i="2"/>
  <c r="G129" i="2" s="1"/>
  <c r="G127" i="2"/>
  <c r="B25" i="8" s="1"/>
  <c r="D127" i="2"/>
  <c r="C25" i="8" l="1"/>
  <c r="I326" i="2"/>
  <c r="F325" i="2"/>
  <c r="I325" i="2"/>
  <c r="F303" i="2"/>
  <c r="I302" i="2"/>
  <c r="F302" i="2"/>
  <c r="I301" i="2"/>
  <c r="F301" i="2"/>
  <c r="F326" i="2"/>
  <c r="F327" i="2"/>
  <c r="D100" i="3"/>
  <c r="D129" i="3"/>
  <c r="I142" i="2"/>
  <c r="H200" i="6" a="1"/>
  <c r="H200" i="6" s="1"/>
  <c r="H199" i="6" a="1"/>
  <c r="H199" i="6" s="1"/>
  <c r="H198" i="6" a="1"/>
  <c r="H198" i="6" s="1"/>
  <c r="H197" i="6" a="1"/>
  <c r="H197" i="6" s="1"/>
  <c r="H196" i="6" a="1"/>
  <c r="H196" i="6" s="1"/>
  <c r="H176" i="6" l="1"/>
  <c r="B7" i="8" s="1"/>
  <c r="H175" i="6"/>
  <c r="C7" i="8" s="1"/>
  <c r="I141" i="2"/>
  <c r="I140" i="2"/>
  <c r="I139" i="2"/>
  <c r="I138" i="2"/>
  <c r="H195" i="6" a="1"/>
  <c r="H195" i="6" s="1"/>
  <c r="H194" i="6" a="1"/>
  <c r="H194" i="6" s="1"/>
  <c r="H193" i="6" a="1"/>
  <c r="H193" i="6" s="1"/>
  <c r="H192" i="6" a="1"/>
  <c r="H192" i="6" s="1"/>
  <c r="H190" i="6" a="1"/>
  <c r="H190" i="6" s="1"/>
  <c r="H189" i="6" a="1"/>
  <c r="H189" i="6" s="1"/>
  <c r="H188" i="6" a="1"/>
  <c r="H188" i="6" s="1"/>
  <c r="H187" i="6" a="1"/>
  <c r="H187" i="6" s="1"/>
  <c r="H186" i="6" a="1"/>
  <c r="H186" i="6" s="1"/>
  <c r="H185" i="6" a="1"/>
  <c r="H185" i="6" s="1"/>
  <c r="I137" i="2" l="1"/>
  <c r="I136" i="2"/>
  <c r="I135" i="2"/>
  <c r="I134" i="2"/>
  <c r="D201" i="6"/>
  <c r="D6" i="8" s="1"/>
  <c r="H184" i="6" a="1"/>
  <c r="H184" i="6" s="1"/>
  <c r="H183" i="6" a="1"/>
  <c r="H183" i="6" s="1"/>
  <c r="H182" i="6" a="1"/>
  <c r="H182" i="6" s="1"/>
  <c r="H181" i="6" a="1"/>
  <c r="H181" i="6" s="1"/>
  <c r="H180" i="6" a="1"/>
  <c r="H180" i="6" s="1"/>
  <c r="D147" i="2" l="1"/>
  <c r="J146" i="2"/>
  <c r="D146" i="2"/>
  <c r="D145" i="2"/>
  <c r="E143" i="2"/>
  <c r="D24" i="8" s="1"/>
  <c r="G146" i="2"/>
  <c r="G147" i="2" l="1"/>
  <c r="C24" i="8"/>
  <c r="G145" i="2"/>
  <c r="B24" i="8" s="1"/>
  <c r="H203" i="6" l="1"/>
  <c r="B6" i="8" s="1"/>
  <c r="H202" i="6"/>
  <c r="C6" i="8" s="1"/>
  <c r="D231" i="6"/>
  <c r="D5" i="8" s="1"/>
  <c r="H230" i="6" a="1"/>
  <c r="H230" i="6" s="1"/>
  <c r="H229" i="6" a="1"/>
  <c r="H229" i="6" s="1"/>
  <c r="H228" i="6" a="1"/>
  <c r="H228" i="6" s="1"/>
  <c r="H227" i="6" a="1"/>
  <c r="H227" i="6" s="1"/>
  <c r="H226" i="6" a="1"/>
  <c r="H226" i="6" s="1"/>
  <c r="D170" i="2"/>
  <c r="I167" i="2"/>
  <c r="I166" i="2"/>
  <c r="I165" i="2"/>
  <c r="I163" i="2"/>
  <c r="I154" i="2" l="1"/>
  <c r="I162" i="2"/>
  <c r="I161" i="2"/>
  <c r="H208" i="6" a="1"/>
  <c r="H208" i="6" s="1"/>
  <c r="H225" i="6" a="1"/>
  <c r="H225" i="6" s="1"/>
  <c r="H224" i="6" a="1"/>
  <c r="H224" i="6" s="1"/>
  <c r="H223" i="6" a="1"/>
  <c r="H223" i="6" s="1"/>
  <c r="H222" i="6" a="1"/>
  <c r="H222" i="6" s="1"/>
  <c r="H221" i="6" a="1"/>
  <c r="H221" i="6" s="1"/>
  <c r="H220" i="6" a="1"/>
  <c r="H220" i="6" s="1"/>
  <c r="I160" i="2" l="1"/>
  <c r="I159" i="2"/>
  <c r="I158" i="2"/>
  <c r="I157" i="2"/>
  <c r="I156" i="2"/>
  <c r="I155" i="2"/>
  <c r="H219" i="6" a="1"/>
  <c r="H219" i="6" s="1"/>
  <c r="H215" i="6" a="1"/>
  <c r="H215" i="6" s="1"/>
  <c r="H218" i="6" a="1"/>
  <c r="H218" i="6" s="1"/>
  <c r="H217" i="6" a="1"/>
  <c r="H217" i="6" s="1"/>
  <c r="H216" i="6" a="1"/>
  <c r="H216" i="6" s="1"/>
  <c r="I153" i="2" l="1"/>
  <c r="H213" i="6" a="1"/>
  <c r="H213" i="6" s="1"/>
  <c r="H212" i="6" a="1"/>
  <c r="H212" i="6" s="1"/>
  <c r="H211" i="6" a="1"/>
  <c r="H211" i="6" s="1"/>
  <c r="H210" i="6" a="1"/>
  <c r="H210" i="6" s="1"/>
  <c r="H209" i="6" a="1"/>
  <c r="H209" i="6" s="1"/>
  <c r="H207" i="6" a="1"/>
  <c r="H207" i="6" s="1"/>
  <c r="D146" i="3" l="1"/>
  <c r="D194" i="2"/>
  <c r="I182" i="2"/>
  <c r="F348" i="2"/>
  <c r="I347" i="2"/>
  <c r="F347" i="2"/>
  <c r="I346" i="2"/>
  <c r="F346" i="2"/>
  <c r="F375" i="2"/>
  <c r="I375" i="2"/>
  <c r="D172" i="2" l="1"/>
  <c r="J171" i="2"/>
  <c r="G171" i="2"/>
  <c r="D171" i="2"/>
  <c r="J170" i="2"/>
  <c r="G170" i="2"/>
  <c r="B23" i="8" s="1"/>
  <c r="E168" i="2"/>
  <c r="D23" i="8" s="1"/>
  <c r="B4" i="8"/>
  <c r="H233" i="6"/>
  <c r="B5" i="8" s="1"/>
  <c r="G172" i="2" l="1"/>
  <c r="C23" i="8"/>
  <c r="H232" i="6"/>
  <c r="C5" i="8" s="1"/>
  <c r="I191" i="2"/>
  <c r="I190" i="2"/>
  <c r="J194" i="2" l="1"/>
  <c r="I189" i="2"/>
  <c r="I188" i="2"/>
  <c r="I187" i="2"/>
  <c r="I186" i="2"/>
  <c r="I185" i="2" l="1"/>
  <c r="I184" i="2"/>
  <c r="H244" i="6" a="1"/>
  <c r="H244" i="6" s="1"/>
  <c r="H243" i="6" a="1"/>
  <c r="H243" i="6" s="1"/>
  <c r="I183" i="2" l="1"/>
  <c r="I181" i="2"/>
  <c r="I180" i="2"/>
  <c r="I179" i="2"/>
  <c r="I178" i="2"/>
  <c r="I177" i="2"/>
  <c r="G195" i="2" s="1"/>
  <c r="G194" i="2"/>
  <c r="B22" i="8" s="1"/>
  <c r="E192" i="2"/>
  <c r="D22" i="8" s="1"/>
  <c r="H241" i="6"/>
  <c r="H237" i="6"/>
  <c r="D248" i="6"/>
  <c r="D4" i="8" s="1"/>
  <c r="H242" i="6" a="1"/>
  <c r="H242" i="6" s="1"/>
  <c r="H240" i="6" a="1"/>
  <c r="H240" i="6" s="1"/>
  <c r="H239" i="6" a="1"/>
  <c r="H239" i="6" s="1"/>
  <c r="H238" i="6" a="1"/>
  <c r="H238" i="6" s="1"/>
  <c r="G196" i="2" l="1"/>
  <c r="C22" i="8"/>
  <c r="H249" i="6"/>
  <c r="C4" i="8" s="1"/>
  <c r="D165" i="3"/>
  <c r="I215" i="2"/>
  <c r="C21" i="8" s="1"/>
  <c r="I214" i="2"/>
  <c r="B21" i="8" s="1"/>
  <c r="E212" i="2"/>
  <c r="D21" i="8" s="1"/>
  <c r="E21" i="8" s="1"/>
  <c r="J195" i="2"/>
  <c r="I376" i="2"/>
  <c r="F377" i="2"/>
  <c r="F376" i="2"/>
  <c r="D196" i="2"/>
  <c r="D195" i="2"/>
  <c r="E22" i="8" l="1"/>
  <c r="D272" i="6" l="1"/>
  <c r="D3" i="8" s="1"/>
  <c r="E3" i="8" l="1"/>
  <c r="E4" i="8"/>
  <c r="H270" i="6" a="1"/>
  <c r="H270" i="6" s="1"/>
  <c r="H269" i="6" a="1"/>
  <c r="H269" i="6" s="1"/>
  <c r="H268" i="6" a="1"/>
  <c r="H268" i="6" s="1"/>
  <c r="H256" i="6" l="1" a="1"/>
  <c r="H256" i="6" s="1"/>
  <c r="H257" i="6" a="1"/>
  <c r="H257" i="6" s="1"/>
  <c r="H258" i="6" a="1"/>
  <c r="H258" i="6" s="1"/>
  <c r="H259" i="6" a="1"/>
  <c r="H259" i="6" s="1"/>
  <c r="H260" i="6" a="1"/>
  <c r="H260" i="6" s="1"/>
  <c r="H261" i="6" a="1"/>
  <c r="H261" i="6" s="1"/>
  <c r="H262" i="6" a="1"/>
  <c r="H262" i="6" s="1"/>
  <c r="H263" i="6" a="1"/>
  <c r="H263" i="6" s="1"/>
  <c r="H264" i="6" a="1"/>
  <c r="H264" i="6" s="1"/>
  <c r="H265" i="6" a="1"/>
  <c r="H265" i="6" s="1"/>
  <c r="H266" i="6" a="1"/>
  <c r="H266" i="6" s="1"/>
  <c r="H267" i="6" a="1"/>
  <c r="H267" i="6" s="1"/>
  <c r="H255" i="6" a="1"/>
  <c r="H255" i="6" s="1"/>
  <c r="H254" i="6" a="1"/>
  <c r="H254" i="6" s="1"/>
  <c r="D181" i="3" l="1"/>
  <c r="F216" i="2" l="1"/>
  <c r="F215" i="2"/>
  <c r="F214" i="2"/>
  <c r="I216" i="2" l="1"/>
  <c r="H274" i="6"/>
  <c r="B3" i="8" s="1"/>
  <c r="H273" i="6"/>
  <c r="C3" i="8" s="1"/>
  <c r="D290" i="3" l="1"/>
  <c r="E32" i="8" l="1"/>
  <c r="E31" i="8"/>
  <c r="E26" i="8"/>
  <c r="E25" i="8"/>
  <c r="E24" i="8"/>
  <c r="E23" i="8"/>
  <c r="E9" i="8" l="1"/>
  <c r="D306" i="3"/>
  <c r="E30" i="8" l="1"/>
  <c r="D334" i="3" l="1"/>
  <c r="E29" i="8" l="1"/>
  <c r="C15" i="8"/>
  <c r="D15" i="8"/>
  <c r="B15" i="8"/>
  <c r="E5" i="8"/>
  <c r="E6" i="8"/>
  <c r="E7" i="8"/>
  <c r="E8" i="8"/>
  <c r="E10" i="8"/>
  <c r="E11" i="8"/>
  <c r="E12" i="8"/>
  <c r="E13" i="8"/>
  <c r="E14" i="8"/>
  <c r="C33" i="8" l="1"/>
  <c r="I345" i="3" l="1"/>
  <c r="I342" i="3"/>
  <c r="I343" i="3"/>
  <c r="I346" i="3" l="1"/>
  <c r="D349" i="3"/>
  <c r="B33" i="8" l="1"/>
  <c r="D33" i="8" l="1"/>
  <c r="E27" i="8"/>
  <c r="E28" i="8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<sst xmlns="http://schemas.openxmlformats.org/spreadsheetml/2006/main" count="2557" uniqueCount="652">
  <si>
    <t>Fecha</t>
  </si>
  <si>
    <t>Hora</t>
  </si>
  <si>
    <t xml:space="preserve">Paciente </t>
  </si>
  <si>
    <t>Total</t>
  </si>
  <si>
    <t xml:space="preserve">Forma de Pago </t>
  </si>
  <si>
    <t>Comentario</t>
  </si>
  <si>
    <t>Tipo de consulta</t>
  </si>
  <si>
    <t>Facturas Pendientes</t>
  </si>
  <si>
    <t>EXTRAS (ingresos, egresos, medicamentos…)</t>
  </si>
  <si>
    <t>DOC</t>
  </si>
  <si>
    <t>Lunes</t>
  </si>
  <si>
    <t>Martes</t>
  </si>
  <si>
    <t>Miercoles</t>
  </si>
  <si>
    <t>Jueves</t>
  </si>
  <si>
    <t>Viernes</t>
  </si>
  <si>
    <t>Sabado</t>
  </si>
  <si>
    <t>Domingo</t>
  </si>
  <si>
    <t>Efectivo</t>
  </si>
  <si>
    <t>Transferencia</t>
  </si>
  <si>
    <t>Primera</t>
  </si>
  <si>
    <t>Atendido</t>
  </si>
  <si>
    <t>No Atendido</t>
  </si>
  <si>
    <t xml:space="preserve">TOTAL </t>
  </si>
  <si>
    <t>Seguimiento</t>
  </si>
  <si>
    <t>Consultas Psiquiatricas EXTERNAS</t>
  </si>
  <si>
    <t>Individual</t>
  </si>
  <si>
    <t>Familiar</t>
  </si>
  <si>
    <t>Consultas Psicologicas EXTERNA</t>
  </si>
  <si>
    <t>Tipo de Consulta</t>
  </si>
  <si>
    <t>Pareja</t>
  </si>
  <si>
    <t>TOTAL</t>
  </si>
  <si>
    <t>Consultas Psicologicas INTERNA</t>
  </si>
  <si>
    <t>H. Entrada</t>
  </si>
  <si>
    <t>H. Salida</t>
  </si>
  <si>
    <t xml:space="preserve">Familiar </t>
  </si>
  <si>
    <t>w</t>
  </si>
  <si>
    <t>Medicina</t>
  </si>
  <si>
    <t>CF</t>
  </si>
  <si>
    <t>Mes: JULIO  2024</t>
  </si>
  <si>
    <t>Yeni Ortiz</t>
  </si>
  <si>
    <t>9 ashram (7.15 c/u) 45 litios (3 c/u)</t>
  </si>
  <si>
    <t>Reconsulta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</si>
  <si>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</si>
  <si>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</si>
  <si>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</si>
  <si>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</si>
  <si>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</si>
  <si>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</si>
  <si>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</si>
  <si>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</si>
  <si>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</si>
  <si>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</si>
  <si>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</si>
  <si>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</si>
  <si>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Ventas</t>
  </si>
  <si>
    <t>Crecimiento</t>
  </si>
  <si>
    <t>Liliana Chití</t>
  </si>
  <si>
    <t>Irving Lobos</t>
  </si>
  <si>
    <t>Certificado</t>
  </si>
  <si>
    <t>Luis Najarro</t>
  </si>
  <si>
    <t>Esteban Hernandez</t>
  </si>
  <si>
    <t>Deposito</t>
  </si>
  <si>
    <t>Laboratorios</t>
  </si>
  <si>
    <t>Manuel Estrada</t>
  </si>
  <si>
    <t>Haloperido (30tab 14cu) sedaplus (60 tab 3c/u) quetidin 25 mg (30 tab 11.75 c/u)</t>
  </si>
  <si>
    <t>Dormicum (135) jeringa (5)</t>
  </si>
  <si>
    <t>Mercedes Godinez</t>
  </si>
  <si>
    <t>Haloperidol (14 c/u 30 tab)</t>
  </si>
  <si>
    <t>Mes: AGOSTO  2024</t>
  </si>
  <si>
    <t>Beatriz Campos</t>
  </si>
  <si>
    <t>Haloperidol (14 c/u 70 tab)</t>
  </si>
  <si>
    <t>NIT 68995555</t>
  </si>
  <si>
    <t>Santos Granillo</t>
  </si>
  <si>
    <t>Hematologia</t>
  </si>
  <si>
    <t>Mynor Larios</t>
  </si>
  <si>
    <t>Haloperido (30 tab 12 c/u)</t>
  </si>
  <si>
    <t>Robin Galvez</t>
  </si>
  <si>
    <t>Carlos Luna</t>
  </si>
  <si>
    <t>Johana Velasquez</t>
  </si>
  <si>
    <t>NIT 1090429</t>
  </si>
  <si>
    <t>Esdras Cabrera</t>
  </si>
  <si>
    <t>Juan Francisco Gonzales</t>
  </si>
  <si>
    <t>Certificado médico</t>
  </si>
  <si>
    <t>Alprazolam</t>
  </si>
  <si>
    <t>Ampolla Flugicil</t>
  </si>
  <si>
    <t>Irving Arriaga</t>
  </si>
  <si>
    <t>DPI 4014 12067 0101</t>
  </si>
  <si>
    <t>Mes: SEPTIEMBRE  2024</t>
  </si>
  <si>
    <t>Artículo</t>
  </si>
  <si>
    <t>Haloperidol (15 tab 14 c/u)</t>
  </si>
  <si>
    <t>Roberto Solorzano</t>
  </si>
  <si>
    <t>Stildem (una caja)</t>
  </si>
  <si>
    <t>Stildem (2 cajas)</t>
  </si>
  <si>
    <t>Stildem (10 pastillas)</t>
  </si>
  <si>
    <t>Ronaldo Argueta</t>
  </si>
  <si>
    <t>Examenes</t>
  </si>
  <si>
    <t>Litio (150) Nitrogeno de urea(42) creatinina(42)</t>
  </si>
  <si>
    <t>Nestor Hernandez</t>
  </si>
  <si>
    <t>Transaminasas (42/cu) NIT 12842214</t>
  </si>
  <si>
    <t>Leslie Roberto Solorzano</t>
  </si>
  <si>
    <t>Haloperidol (30 tab 14 c/u)</t>
  </si>
  <si>
    <t>Julio Guzman</t>
  </si>
  <si>
    <t>MES</t>
  </si>
  <si>
    <t>COEX PSICOLOGÍA</t>
  </si>
  <si>
    <t>COEX Doctor Luis Dardón</t>
  </si>
  <si>
    <t>Tarjeta</t>
  </si>
  <si>
    <t>Johanna Maribel</t>
  </si>
  <si>
    <t>Haloperidol (10 tab 14 c/u)</t>
  </si>
  <si>
    <t>Fines de semana</t>
  </si>
  <si>
    <t>Entre Semana</t>
  </si>
  <si>
    <t>Agudos y cronicos</t>
  </si>
  <si>
    <t>Cronicos</t>
  </si>
  <si>
    <t>Mes: OCTUBRE  2024</t>
  </si>
  <si>
    <t>Egreso</t>
  </si>
  <si>
    <t>Marjorie Jimena Bautista</t>
  </si>
  <si>
    <t xml:space="preserve">Enrique Cotuc </t>
  </si>
  <si>
    <t xml:space="preserve">Alma de Leon </t>
  </si>
  <si>
    <t>Cristian Velasquez</t>
  </si>
  <si>
    <t>Faviola Díaz</t>
  </si>
  <si>
    <t>NIT: 7151260-8</t>
  </si>
  <si>
    <t>Ingreso</t>
  </si>
  <si>
    <t>Yenifer Guzman</t>
  </si>
  <si>
    <t>Alma Castañeda</t>
  </si>
  <si>
    <t>transferencia</t>
  </si>
  <si>
    <t>NIT: 5470226 Afiliado Suarez</t>
  </si>
  <si>
    <t>Rosa Luna de Gomez</t>
  </si>
  <si>
    <t>NIT: 37306847Sergio Gómez</t>
  </si>
  <si>
    <t>Ana Maria Penado</t>
  </si>
  <si>
    <t>Q.24,224,31</t>
  </si>
  <si>
    <t xml:space="preserve"> NIT:74978632 Johania Reyes</t>
  </si>
  <si>
    <t>Mynor Olaverri</t>
  </si>
  <si>
    <t>Q.10,103.28</t>
  </si>
  <si>
    <t>Luis Escobar</t>
  </si>
  <si>
    <t>Q.2,495.15</t>
  </si>
  <si>
    <t>NIT:108814904 RISCO</t>
  </si>
  <si>
    <t xml:space="preserve">Egreso </t>
  </si>
  <si>
    <t>Q.4,750.21</t>
  </si>
  <si>
    <t>Medicamento</t>
  </si>
  <si>
    <t>NIT: 3824829 Victor Godines</t>
  </si>
  <si>
    <t xml:space="preserve">Luis Morales </t>
  </si>
  <si>
    <t>Cheque</t>
  </si>
  <si>
    <t>Yailin Quiroa</t>
  </si>
  <si>
    <t>hematología completa 
litio
Creatinina
Nitrógeno de urea
Transaminasa glutamica oxalacetica
 Transaminasa glutamica piruvica</t>
  </si>
  <si>
    <t>ENERO</t>
  </si>
  <si>
    <t>Mes: PRIMER SEMESTRE 2025</t>
  </si>
  <si>
    <t>Mes: ENERO  2025</t>
  </si>
  <si>
    <t>ENERO 2025</t>
  </si>
  <si>
    <t>PRIMER SEMESTRE 2025</t>
  </si>
  <si>
    <t>Tipo de Px</t>
  </si>
  <si>
    <t xml:space="preserve">Carlos Alvarez </t>
  </si>
  <si>
    <t>NIT: 110409892 Ruth Alvarez</t>
  </si>
  <si>
    <t>NIT: 39445445 Manuel Estrada</t>
  </si>
  <si>
    <t>Alejandra López</t>
  </si>
  <si>
    <t xml:space="preserve">Kevin Guzman </t>
  </si>
  <si>
    <t xml:space="preserve">NIT: 7346484 Mario Guzman </t>
  </si>
  <si>
    <t xml:space="preserve">Omar Giron </t>
  </si>
  <si>
    <t xml:space="preserve">Efectivo </t>
  </si>
  <si>
    <t xml:space="preserve">NIT: 4461649 Omar Giron </t>
  </si>
  <si>
    <t xml:space="preserve">Celida Corado </t>
  </si>
  <si>
    <t>NIT: 66798868</t>
  </si>
  <si>
    <t xml:space="preserve">David Rubio </t>
  </si>
  <si>
    <t xml:space="preserve">Transferencia </t>
  </si>
  <si>
    <t xml:space="preserve">NIT: 14260824 Edgar Marineli </t>
  </si>
  <si>
    <t xml:space="preserve">Marta Gramajo </t>
  </si>
  <si>
    <t>NIT: 24782068</t>
  </si>
  <si>
    <t>Sara Valencia</t>
  </si>
  <si>
    <t xml:space="preserve">Angel Alvarado </t>
  </si>
  <si>
    <t>NIT: 56603479</t>
  </si>
  <si>
    <t xml:space="preserve">Josue Lopez </t>
  </si>
  <si>
    <t>María Alejandra Ordoñez</t>
  </si>
  <si>
    <t>Armando Bermudez</t>
  </si>
  <si>
    <t>NIT: 71232028 Veronica Tobar</t>
  </si>
  <si>
    <t xml:space="preserve">William Palacios </t>
  </si>
  <si>
    <t xml:space="preserve">Carla Morales </t>
  </si>
  <si>
    <t xml:space="preserve">Luis Emilio Chávez </t>
  </si>
  <si>
    <t xml:space="preserve">Recibo </t>
  </si>
  <si>
    <t xml:space="preserve">Oscar García </t>
  </si>
  <si>
    <t xml:space="preserve">NIT: 87618737 Oscar García </t>
  </si>
  <si>
    <t xml:space="preserve">Antonio Grajeda </t>
  </si>
  <si>
    <t>Kevin Mayorga</t>
  </si>
  <si>
    <t xml:space="preserve">Ariadna Rodriguez </t>
  </si>
  <si>
    <t>Cristian Baiza</t>
  </si>
  <si>
    <t xml:space="preserve">Evelin Hernandez </t>
  </si>
  <si>
    <t xml:space="preserve">Individual </t>
  </si>
  <si>
    <t xml:space="preserve">Andrea Figueroa </t>
  </si>
  <si>
    <t xml:space="preserve">Tarjeta </t>
  </si>
  <si>
    <t>Linda Mendoza</t>
  </si>
  <si>
    <t xml:space="preserve">Ingreso </t>
  </si>
  <si>
    <t xml:space="preserve">Milton Barillas </t>
  </si>
  <si>
    <t xml:space="preserve">Byron Barillas </t>
  </si>
  <si>
    <t xml:space="preserve">Francisco santizo </t>
  </si>
  <si>
    <t>German Pec</t>
  </si>
  <si>
    <t>NIT: 66597218</t>
  </si>
  <si>
    <t xml:space="preserve">Delmy Figueroa </t>
  </si>
  <si>
    <t>NIT:  71512608</t>
  </si>
  <si>
    <t xml:space="preserve">Adelia Gamboa </t>
  </si>
  <si>
    <t>NIT:7629419</t>
  </si>
  <si>
    <t xml:space="preserve">Anibal Franco </t>
  </si>
  <si>
    <t xml:space="preserve">Rosa Barrera </t>
  </si>
  <si>
    <t>NIT: 74733443 Jaquelin Tenas</t>
  </si>
  <si>
    <t xml:space="preserve">NIT: 74733443 Jaquelin Tenas </t>
  </si>
  <si>
    <r>
      <t>3</t>
    </r>
    <r>
      <rPr>
        <sz val="14"/>
        <color theme="1"/>
        <rFont val="Arial"/>
        <family val="2"/>
      </rPr>
      <t xml:space="preserve"> Barbara Rivera 10:00      Linda Mendoza 12:00 pm </t>
    </r>
  </si>
  <si>
    <r>
      <t xml:space="preserve">4 </t>
    </r>
    <r>
      <rPr>
        <sz val="14"/>
        <color theme="1"/>
        <rFont val="Arial"/>
        <family val="2"/>
      </rPr>
      <t>Abner Moctezuma 11:00 am                              Angel Samayoa 14:00</t>
    </r>
  </si>
  <si>
    <t>14 Mercedes Godinez 10:00</t>
  </si>
  <si>
    <t>FEBRERO</t>
  </si>
  <si>
    <t>FEBRERO 2025</t>
  </si>
  <si>
    <t>Terapeuta</t>
  </si>
  <si>
    <t>Luciana</t>
  </si>
  <si>
    <t>Shanely</t>
  </si>
  <si>
    <t>Mes: FEBRERO  2025</t>
  </si>
  <si>
    <t>Luis Emilio Chavez</t>
  </si>
  <si>
    <t>tra</t>
  </si>
  <si>
    <t xml:space="preserve">Susana Wehner </t>
  </si>
  <si>
    <t xml:space="preserve">NIT: 111352924 Lesther Mendoza </t>
  </si>
  <si>
    <t xml:space="preserve">Mariola López </t>
  </si>
  <si>
    <t xml:space="preserve">Marielos García </t>
  </si>
  <si>
    <t>NIT: 777048 Benigno García</t>
  </si>
  <si>
    <t>Jorge Col</t>
  </si>
  <si>
    <t>NIT: 2196176k Jorge Col</t>
  </si>
  <si>
    <t xml:space="preserve">CF </t>
  </si>
  <si>
    <t xml:space="preserve">Luis Ponce </t>
  </si>
  <si>
    <t xml:space="preserve">Cristian Baiza </t>
  </si>
  <si>
    <t xml:space="preserve">Allan Arevalo </t>
  </si>
  <si>
    <t>Jose Carlo Madrid</t>
  </si>
  <si>
    <t>Aurelio Aguirre</t>
  </si>
  <si>
    <t>NIT: 4454928</t>
  </si>
  <si>
    <t>Mensualidad</t>
  </si>
  <si>
    <t xml:space="preserve">Vera Mendez </t>
  </si>
  <si>
    <t xml:space="preserve">Armando Bermudez </t>
  </si>
  <si>
    <t>NIT: 71232028</t>
  </si>
  <si>
    <t xml:space="preserve">Ismael Arias </t>
  </si>
  <si>
    <t>NIT: 17128765</t>
  </si>
  <si>
    <t>Rosa Barrera</t>
  </si>
  <si>
    <t>NIT: 74733443</t>
  </si>
  <si>
    <t xml:space="preserve">Certificado Medico </t>
  </si>
  <si>
    <t xml:space="preserve">Ricardo Herrera </t>
  </si>
  <si>
    <t xml:space="preserve">Nestor Orozco </t>
  </si>
  <si>
    <t>NIT: 53978536</t>
  </si>
  <si>
    <t xml:space="preserve">Omar  Giron </t>
  </si>
  <si>
    <t xml:space="preserve">Ana Lucia Mejia </t>
  </si>
  <si>
    <t>Leidy Peña</t>
  </si>
  <si>
    <t xml:space="preserve">Primera </t>
  </si>
  <si>
    <t>Leydi Peña</t>
  </si>
  <si>
    <t xml:space="preserve">Francisco Santizo </t>
  </si>
  <si>
    <t>Isai Salazar</t>
  </si>
  <si>
    <t xml:space="preserve">Josue Quiñonez </t>
  </si>
  <si>
    <t>Cuenta del DR.</t>
  </si>
  <si>
    <t>Cronico</t>
  </si>
  <si>
    <t>Carla  Telene del  Prete</t>
  </si>
  <si>
    <t xml:space="preserve">Clarisa Fanjul </t>
  </si>
  <si>
    <t>Marielos Cancino</t>
  </si>
  <si>
    <t>Don Coco</t>
  </si>
  <si>
    <t xml:space="preserve">Manuel Interiano </t>
  </si>
  <si>
    <t>Elvin Larios</t>
  </si>
  <si>
    <t xml:space="preserve">Haloperidol 20 tabletas </t>
  </si>
  <si>
    <t xml:space="preserve">Jose Herrera Ramirez </t>
  </si>
  <si>
    <t>Ericka Chiguichon</t>
  </si>
  <si>
    <t xml:space="preserve">Mercedes Godinez </t>
  </si>
  <si>
    <t>MARZO</t>
  </si>
  <si>
    <t xml:space="preserve">Jason Rodriguez </t>
  </si>
  <si>
    <t>Agudo</t>
  </si>
  <si>
    <t>Jose Carlos Madrid</t>
  </si>
  <si>
    <t>Karla Del Prete</t>
  </si>
  <si>
    <t>Luis Pedro</t>
  </si>
  <si>
    <t xml:space="preserve">Agudo </t>
  </si>
  <si>
    <t xml:space="preserve">Isaí Salazar </t>
  </si>
  <si>
    <t xml:space="preserve">Jose David </t>
  </si>
  <si>
    <t>Josue David Quiñonez</t>
  </si>
  <si>
    <t>MARZO 2025</t>
  </si>
  <si>
    <t>Mes: MARZO  2025</t>
  </si>
  <si>
    <t>Reembolso</t>
  </si>
  <si>
    <t>Mariola Lopéz</t>
  </si>
  <si>
    <t>Luis Aroche</t>
  </si>
  <si>
    <t>Celida Corado</t>
  </si>
  <si>
    <t xml:space="preserve">Melanie Hernandez </t>
  </si>
  <si>
    <t xml:space="preserve">NIT: 2697122 </t>
  </si>
  <si>
    <t>Rubén Lopéz</t>
  </si>
  <si>
    <t>Alejandra Berganza</t>
  </si>
  <si>
    <t xml:space="preserve">Evelin Sequeira </t>
  </si>
  <si>
    <t xml:space="preserve">Lucia Alvarado </t>
  </si>
  <si>
    <t xml:space="preserve">Abel López </t>
  </si>
  <si>
    <t>Fabio Guerra</t>
  </si>
  <si>
    <t xml:space="preserve">Cristian Arevalo </t>
  </si>
  <si>
    <t>E/C</t>
  </si>
  <si>
    <t>Isidro Pivaral</t>
  </si>
  <si>
    <t xml:space="preserve">Barbara Vela </t>
  </si>
  <si>
    <t xml:space="preserve">Herbeth Escobar </t>
  </si>
  <si>
    <t>Luis Emilio Chávez</t>
  </si>
  <si>
    <t xml:space="preserve">Roberto Cardona </t>
  </si>
  <si>
    <t>Alexander Manson (Kenhle)</t>
  </si>
  <si>
    <t xml:space="preserve">Astrid García </t>
  </si>
  <si>
    <t xml:space="preserve">Kevin Gaitan </t>
  </si>
  <si>
    <t xml:space="preserve">Haroldo De Los Santos </t>
  </si>
  <si>
    <t>Cecilia Gómez</t>
  </si>
  <si>
    <t xml:space="preserve">Arely Palma </t>
  </si>
  <si>
    <t xml:space="preserve">Leydi Peña </t>
  </si>
  <si>
    <t>Franklyn Jones</t>
  </si>
  <si>
    <t xml:space="preserve">NIT: 8157715 James Jones </t>
  </si>
  <si>
    <t>CUI: 1981891250101 (mamá)</t>
  </si>
  <si>
    <t>Guillermo Cuevas</t>
  </si>
  <si>
    <t xml:space="preserve">NIT: 26237970 Karla Hernandez </t>
  </si>
  <si>
    <t xml:space="preserve">Joshua Gudiel </t>
  </si>
  <si>
    <t xml:space="preserve">NIT: 99036673 Naudia Mejia </t>
  </si>
  <si>
    <t xml:space="preserve">Laboratorios </t>
  </si>
  <si>
    <t>Kevin Gaitan  (coex)</t>
  </si>
  <si>
    <t>Hematología completa, Nitrógeno de Urea, Creatinina, Panel de Drogas, HIV, VDRL
VDRL</t>
  </si>
  <si>
    <t>Mario Illescas</t>
  </si>
  <si>
    <t>Q.10,000</t>
  </si>
  <si>
    <t>NIT: 9844147</t>
  </si>
  <si>
    <t xml:space="preserve">NIT: 9834095 Arnoldo Miranda </t>
  </si>
  <si>
    <t xml:space="preserve">Xiomara Grajeda </t>
  </si>
  <si>
    <t xml:space="preserve">Cheque </t>
  </si>
  <si>
    <t>NIT: 1462482 José Molina</t>
  </si>
  <si>
    <t xml:space="preserve">Nancy Barahona </t>
  </si>
  <si>
    <t xml:space="preserve">NIT: 98534351 Marco Barahona </t>
  </si>
  <si>
    <t xml:space="preserve">Axel Santos </t>
  </si>
  <si>
    <t xml:space="preserve">José Recinos </t>
  </si>
  <si>
    <t>Stephany Flores</t>
  </si>
  <si>
    <t>Cesar Choguix y Glendy Pichiyá. </t>
  </si>
  <si>
    <t xml:space="preserve">Luis Aroche </t>
  </si>
  <si>
    <t xml:space="preserve">Tatiana Hernandez </t>
  </si>
  <si>
    <t xml:space="preserve">German Pec </t>
  </si>
  <si>
    <t>Rosalba Pérez</t>
  </si>
  <si>
    <t xml:space="preserve">Ana Lorena Valladares </t>
  </si>
  <si>
    <t>ABRIL</t>
  </si>
  <si>
    <t>Jason Rodriguez</t>
  </si>
  <si>
    <t>Clarisa Fanjul</t>
  </si>
  <si>
    <t xml:space="preserve">Josue David Quiñonez </t>
  </si>
  <si>
    <t>Luis Pedro Melendez</t>
  </si>
  <si>
    <t>Barbara Vela</t>
  </si>
  <si>
    <t xml:space="preserve">Luciana </t>
  </si>
  <si>
    <t>José Carlos</t>
  </si>
  <si>
    <t>ABRIL 2025</t>
  </si>
  <si>
    <t>Mes: ABRIL  2025</t>
  </si>
  <si>
    <t xml:space="preserve">Omar Pérez </t>
  </si>
  <si>
    <t xml:space="preserve">Gabriel Vasquez </t>
  </si>
  <si>
    <t xml:space="preserve">Carlos García </t>
  </si>
  <si>
    <t>NIT:71512608</t>
  </si>
  <si>
    <t>Shirley Falla</t>
  </si>
  <si>
    <t xml:space="preserve">Hugo Vasquez </t>
  </si>
  <si>
    <t>Liza Barriento</t>
  </si>
  <si>
    <t>Angel Alvarado</t>
  </si>
  <si>
    <t xml:space="preserve">Mario Guzman </t>
  </si>
  <si>
    <t>NIT: 7346484</t>
  </si>
  <si>
    <t xml:space="preserve">Robin Ibarra </t>
  </si>
  <si>
    <t>Q.5,000</t>
  </si>
  <si>
    <t>NIT: 17829879</t>
  </si>
  <si>
    <t>Henry Reyes</t>
  </si>
  <si>
    <t>NIT: 45439826</t>
  </si>
  <si>
    <t>Pablo Castillo</t>
  </si>
  <si>
    <t>NIT: 26209608 Claudia Villatoro</t>
  </si>
  <si>
    <t>NIT:66127513</t>
  </si>
  <si>
    <t xml:space="preserve">Marvin Guerra </t>
  </si>
  <si>
    <t xml:space="preserve">Shirley Falla </t>
  </si>
  <si>
    <t>NIT: 85579076</t>
  </si>
  <si>
    <t>María Gómez</t>
  </si>
  <si>
    <t>NIT: 41729528</t>
  </si>
  <si>
    <t xml:space="preserve">Alejandra Catalan </t>
  </si>
  <si>
    <t xml:space="preserve">Magaly García </t>
  </si>
  <si>
    <t>CUI</t>
  </si>
  <si>
    <t xml:space="preserve">Vilma Recinos </t>
  </si>
  <si>
    <t xml:space="preserve">José Alvarez </t>
  </si>
  <si>
    <t xml:space="preserve">101977921 (Irvin Orlando ) </t>
  </si>
  <si>
    <t>Yolanda Serech</t>
  </si>
  <si>
    <t>Carolina Luna</t>
  </si>
  <si>
    <t>Q.208.84</t>
  </si>
  <si>
    <t>Traslado</t>
  </si>
  <si>
    <t xml:space="preserve">Ruth Villagran </t>
  </si>
  <si>
    <t>NIT: 5026148</t>
  </si>
  <si>
    <t xml:space="preserve">Henrry Ibarra </t>
  </si>
  <si>
    <t xml:space="preserve">Trajeta </t>
  </si>
  <si>
    <t>Victor San José</t>
  </si>
  <si>
    <t>NIT: 104207825</t>
  </si>
  <si>
    <t xml:space="preserve"> Mercedes Godinez</t>
  </si>
  <si>
    <t xml:space="preserve">Ricardo Ibarra </t>
  </si>
  <si>
    <t>NIT: 55220915 Robin Ibarra</t>
  </si>
  <si>
    <t>8 tabletas de haloperidol</t>
  </si>
  <si>
    <t>medicinas</t>
  </si>
  <si>
    <t xml:space="preserve">Mario Mazariegos </t>
  </si>
  <si>
    <t xml:space="preserve">Trasferencia </t>
  </si>
  <si>
    <t>José Carlos Madrid</t>
  </si>
  <si>
    <t>NIT: 32436270</t>
  </si>
  <si>
    <t>Josue Moncrieff</t>
  </si>
  <si>
    <t>NIT: 89454014</t>
  </si>
  <si>
    <t>Recibo</t>
  </si>
  <si>
    <t xml:space="preserve">Shirlley Falla </t>
  </si>
  <si>
    <t>Nancy Barahona</t>
  </si>
  <si>
    <t xml:space="preserve">Franklyn Jones </t>
  </si>
  <si>
    <t>Olivia Asmen</t>
  </si>
  <si>
    <t>Oscar Santizo</t>
  </si>
  <si>
    <t>Vera Mendez</t>
  </si>
  <si>
    <t>Rosario Roca</t>
  </si>
  <si>
    <t>Ruth Villagrán</t>
  </si>
  <si>
    <t>Marta Chiroy</t>
  </si>
  <si>
    <t>Valeria Díaz</t>
  </si>
  <si>
    <t xml:space="preserve">Mario Illescas </t>
  </si>
  <si>
    <t>Q.7,784.28</t>
  </si>
  <si>
    <t>NIT:  9844147</t>
  </si>
  <si>
    <t>Q.8,714.7</t>
  </si>
  <si>
    <t>Efectivo y Cheque</t>
  </si>
  <si>
    <t>Medicinas</t>
  </si>
  <si>
    <t>6 tabletas de Haloperidol</t>
  </si>
  <si>
    <t xml:space="preserve">Román Martínez </t>
  </si>
  <si>
    <t xml:space="preserve">CUI </t>
  </si>
  <si>
    <t>Mes: MAYO  2025</t>
  </si>
  <si>
    <t>MAYO</t>
  </si>
  <si>
    <t>MAYO 2025</t>
  </si>
  <si>
    <t>Trans Hosp</t>
  </si>
  <si>
    <t>CF/leponex 50 tabletas</t>
  </si>
  <si>
    <t>los ingrese en mayo</t>
  </si>
  <si>
    <t xml:space="preserve">Odilia Cambara </t>
  </si>
  <si>
    <t>NIT: 46008527 (transferencia al hospi)</t>
  </si>
  <si>
    <t xml:space="preserve">Gabriela Contreras </t>
  </si>
  <si>
    <t>NIT:55949541</t>
  </si>
  <si>
    <t xml:space="preserve">Yolanda Serech </t>
  </si>
  <si>
    <t>NIT: 369190297</t>
  </si>
  <si>
    <t xml:space="preserve">Medicina </t>
  </si>
  <si>
    <t>Transf Hos</t>
  </si>
  <si>
    <t xml:space="preserve">Rubi Rose </t>
  </si>
  <si>
    <t xml:space="preserve">Mario Castro </t>
  </si>
  <si>
    <t xml:space="preserve">Magaly Cante </t>
  </si>
  <si>
    <t xml:space="preserve">Ricardo García </t>
  </si>
  <si>
    <t>NIT:26965909</t>
  </si>
  <si>
    <t xml:space="preserve">Sara Valencia </t>
  </si>
  <si>
    <t xml:space="preserve">NIT: 91111978 </t>
  </si>
  <si>
    <t xml:space="preserve">Luis Barrera </t>
  </si>
  <si>
    <t>NIT 6690203</t>
  </si>
  <si>
    <t>Ruben Martínez</t>
  </si>
  <si>
    <t xml:space="preserve">Juan Pablo Monrroy </t>
  </si>
  <si>
    <t xml:space="preserve">NIT: 76883663 </t>
  </si>
  <si>
    <t>Transferencia hospi</t>
  </si>
  <si>
    <t xml:space="preserve">José C. Madrid  </t>
  </si>
  <si>
    <t xml:space="preserve">Julia Chávez </t>
  </si>
  <si>
    <t xml:space="preserve">Anderson Gudiel </t>
  </si>
  <si>
    <t xml:space="preserve">Sara y Juan Valencia </t>
  </si>
  <si>
    <t xml:space="preserve">Hilda López </t>
  </si>
  <si>
    <t>NIT: 11897058</t>
  </si>
  <si>
    <t xml:space="preserve">Eduardo Mendizabal </t>
  </si>
  <si>
    <t>NIT: 2070685</t>
  </si>
  <si>
    <t>Ricardo Ibarra</t>
  </si>
  <si>
    <t>NIT: 36429252 Santos Mazariegos</t>
  </si>
  <si>
    <t xml:space="preserve">Roman Martinez </t>
  </si>
  <si>
    <t>CUI: 2664 72656 1804</t>
  </si>
  <si>
    <t>Tarjeta-Visalink</t>
  </si>
  <si>
    <t xml:space="preserve">Alexia Espinoza </t>
  </si>
  <si>
    <t>Trajeta-Visalink</t>
  </si>
  <si>
    <t xml:space="preserve">Ruth Villagrán </t>
  </si>
  <si>
    <t xml:space="preserve">Medicamento </t>
  </si>
  <si>
    <t>Leponex 50 tabletas CF</t>
  </si>
  <si>
    <t xml:space="preserve">Ruben Martinez </t>
  </si>
  <si>
    <t xml:space="preserve">Iskra Sosa </t>
  </si>
  <si>
    <t>Q.3,500</t>
  </si>
  <si>
    <t xml:space="preserve">Jean Carlo Gómez </t>
  </si>
  <si>
    <r>
      <t xml:space="preserve">2
</t>
    </r>
    <r>
      <rPr>
        <sz val="12"/>
        <color theme="1"/>
        <rFont val="Arial"/>
        <family val="2"/>
      </rPr>
      <t>Barbara 
10:00 a.m.</t>
    </r>
    <r>
      <rPr>
        <b/>
        <sz val="14"/>
        <color theme="1"/>
        <rFont val="Arial"/>
        <family val="2"/>
      </rPr>
      <t xml:space="preserve">
</t>
    </r>
  </si>
  <si>
    <r>
      <t xml:space="preserve">3
</t>
    </r>
    <r>
      <rPr>
        <sz val="12"/>
        <color theme="1"/>
        <rFont val="Arial"/>
        <family val="2"/>
      </rPr>
      <t>Abner 11:00 a.m.</t>
    </r>
    <r>
      <rPr>
        <b/>
        <sz val="14"/>
        <color theme="1"/>
        <rFont val="Arial"/>
        <family val="2"/>
      </rPr>
      <t xml:space="preserve">
</t>
    </r>
    <r>
      <rPr>
        <sz val="12"/>
        <color theme="8" tint="-0.499984740745262"/>
        <rFont val="Arial"/>
        <family val="2"/>
      </rPr>
      <t>Doña Elida 3:00 p.m.</t>
    </r>
  </si>
  <si>
    <r>
      <t xml:space="preserve">6
</t>
    </r>
    <r>
      <rPr>
        <sz val="12"/>
        <color theme="1"/>
        <rFont val="Arial"/>
        <family val="2"/>
      </rPr>
      <t>Martita 
10:30 a.m.</t>
    </r>
  </si>
  <si>
    <r>
      <t xml:space="preserve">9
</t>
    </r>
    <r>
      <rPr>
        <sz val="12"/>
        <color theme="1"/>
        <rFont val="Arial"/>
        <family val="2"/>
      </rPr>
      <t>Barbara 
10:00 a.m.</t>
    </r>
  </si>
  <si>
    <r>
      <t xml:space="preserve">10
</t>
    </r>
    <r>
      <rPr>
        <sz val="12"/>
        <color theme="1"/>
        <rFont val="Arial"/>
        <family val="2"/>
      </rPr>
      <t>Abner 11:00 a.m.</t>
    </r>
  </si>
  <si>
    <t xml:space="preserve">María Morales </t>
  </si>
  <si>
    <t>Hilda López</t>
  </si>
  <si>
    <t>Trsnsferenciaa</t>
  </si>
  <si>
    <t xml:space="preserve">Alvaro Castellanos </t>
  </si>
  <si>
    <t xml:space="preserve">Jóse Rosales </t>
  </si>
  <si>
    <t xml:space="preserve">Jennifer Reyes </t>
  </si>
  <si>
    <t>Mes: JUNIO  2025</t>
  </si>
  <si>
    <t>JUNIO</t>
  </si>
  <si>
    <t>Luis Barrera</t>
  </si>
  <si>
    <t>USG realiza pago al dr</t>
  </si>
  <si>
    <t>Luvox</t>
  </si>
  <si>
    <t xml:space="preserve">Bryan  Salguero </t>
  </si>
  <si>
    <t xml:space="preserve">José Antonio Alvarez </t>
  </si>
  <si>
    <t xml:space="preserve">NIT: 101977921 (Irvin Orlando ) </t>
  </si>
  <si>
    <t>Carlos Alvarez</t>
  </si>
  <si>
    <t xml:space="preserve">Annika Santa Cruz </t>
  </si>
  <si>
    <t>NIT: 305728571</t>
  </si>
  <si>
    <t xml:space="preserve">Eswin Aguilar </t>
  </si>
  <si>
    <t xml:space="preserve">David Gancis </t>
  </si>
  <si>
    <t xml:space="preserve">Hilda Lopéz </t>
  </si>
  <si>
    <t xml:space="preserve">Sofia pineda </t>
  </si>
  <si>
    <t>NIT: 95987851</t>
  </si>
  <si>
    <t xml:space="preserve">Tarjeta(Visa Link) </t>
  </si>
  <si>
    <t xml:space="preserve">Elder Hernandez </t>
  </si>
  <si>
    <t>Annika Santa Cruz</t>
  </si>
  <si>
    <t>Q.312.5</t>
  </si>
  <si>
    <t>Q.1083.04</t>
  </si>
  <si>
    <t xml:space="preserve">Magali Cante </t>
  </si>
  <si>
    <t xml:space="preserve">José Carlos Madrid </t>
  </si>
  <si>
    <t>Tarjeta (Visa Link)</t>
  </si>
  <si>
    <t xml:space="preserve">Luis Pedro Menendez </t>
  </si>
  <si>
    <t>Q.17,533</t>
  </si>
  <si>
    <t>NIT: 17981204</t>
  </si>
  <si>
    <t>Q.7,127.68</t>
  </si>
  <si>
    <t>NIT: 29015405</t>
  </si>
  <si>
    <t>Alan Jochóla</t>
  </si>
  <si>
    <t>NIT:96278137</t>
  </si>
  <si>
    <t>Q.10,198.36</t>
  </si>
  <si>
    <t xml:space="preserve">NIT: </t>
  </si>
  <si>
    <t>Nusly Pretzantzin</t>
  </si>
  <si>
    <t>NIT: 53788818 Hogar principe de paz</t>
  </si>
  <si>
    <t xml:space="preserve">Aminta Santos </t>
  </si>
  <si>
    <t xml:space="preserve">Marielos Garcia </t>
  </si>
  <si>
    <t>JULIO</t>
  </si>
  <si>
    <t>Mes: SEGUNDO SEMESTRE 2025</t>
  </si>
  <si>
    <t>SEGUNDO SEMESTRE 2025</t>
  </si>
  <si>
    <t>Mes: JULIO  2025</t>
  </si>
  <si>
    <t>NIT: 29015405 ( Nitrógeno  de urea, creatinina, fosfatasa alcalina, TTSS, niveles de litio)</t>
  </si>
  <si>
    <t xml:space="preserve">Pablo Castillo </t>
  </si>
  <si>
    <t>NIT: 2697971</t>
  </si>
  <si>
    <t xml:space="preserve">Rodolfo Morales </t>
  </si>
  <si>
    <t>NIT: 3231755</t>
  </si>
  <si>
    <t xml:space="preserve">Alan Jochola </t>
  </si>
  <si>
    <t>NIT: 96278137</t>
  </si>
  <si>
    <t>Q.3.77</t>
  </si>
  <si>
    <t>NIT: 8074898</t>
  </si>
  <si>
    <t>NIT: 12560383</t>
  </si>
  <si>
    <t xml:space="preserve">Oscar Pérez </t>
  </si>
  <si>
    <t>Pamela Alquijay</t>
  </si>
  <si>
    <t>Hector Galindo</t>
  </si>
  <si>
    <t>NIT:107114542</t>
  </si>
  <si>
    <t xml:space="preserve">Cesar Ramirez </t>
  </si>
  <si>
    <t>Q.319.50</t>
  </si>
  <si>
    <t xml:space="preserve">Hector Galindo </t>
  </si>
  <si>
    <t xml:space="preserve">Transferencia cuenta Dr.  </t>
  </si>
  <si>
    <t>Thelma Meza</t>
  </si>
  <si>
    <t xml:space="preserve">HECTOR TAMBOSCO NIT 12158356 </t>
  </si>
  <si>
    <t xml:space="preserve">Ana Lucia Mejía </t>
  </si>
  <si>
    <t xml:space="preserve">Ana Samayoa </t>
  </si>
  <si>
    <t>Jairo Pérez</t>
  </si>
  <si>
    <t>Anderson Gudiel</t>
  </si>
  <si>
    <t xml:space="preserve">Abner Esteban </t>
  </si>
  <si>
    <t>Tzuny</t>
  </si>
  <si>
    <t>Enrique Cotuc</t>
  </si>
  <si>
    <t>NIT: 94487782</t>
  </si>
  <si>
    <t>Marielos Quiroa</t>
  </si>
  <si>
    <t>NIT: 7770408</t>
  </si>
  <si>
    <t>NIT:4346602</t>
  </si>
  <si>
    <t xml:space="preserve">Carlos Lopez </t>
  </si>
  <si>
    <t xml:space="preserve">NIT: 75715465 </t>
  </si>
  <si>
    <t xml:space="preserve">Marilyn García </t>
  </si>
  <si>
    <t>Tarjeta( Visa Link)</t>
  </si>
  <si>
    <t xml:space="preserve">Selvin Aldana </t>
  </si>
  <si>
    <t xml:space="preserve">Jose Carlos Madrid </t>
  </si>
  <si>
    <t xml:space="preserve">Heidy Palala </t>
  </si>
  <si>
    <t>Transferencia (Visalink)</t>
  </si>
  <si>
    <t>Stavroula Georgostathis</t>
  </si>
  <si>
    <t>NIT: 5379059</t>
  </si>
  <si>
    <t>CF (Luvox 30 tabletas)</t>
  </si>
  <si>
    <t xml:space="preserve">Walter Molina </t>
  </si>
  <si>
    <t xml:space="preserve">NIT: 7296231 </t>
  </si>
  <si>
    <t>Transf Hosp</t>
  </si>
  <si>
    <t>AGOSTO</t>
  </si>
  <si>
    <t>AGOSTO 2025</t>
  </si>
  <si>
    <t>Tzunny</t>
  </si>
  <si>
    <t>Mario Madrid</t>
  </si>
  <si>
    <t>30 haloperidol</t>
  </si>
  <si>
    <t>Felipe Hernandez</t>
  </si>
  <si>
    <t>Mes: AGOSTO  2025</t>
  </si>
  <si>
    <t>DPI 1766326111503</t>
  </si>
  <si>
    <t>Rosa Osorio</t>
  </si>
  <si>
    <t>DPI, T3, T4, TSH, NIVEL VALPROATO</t>
  </si>
  <si>
    <t>Mario Castro</t>
  </si>
  <si>
    <t>NIT CF</t>
  </si>
  <si>
    <t>Anthony Cruz</t>
  </si>
  <si>
    <t>Abner Esteban</t>
  </si>
  <si>
    <t>Iris Rodas</t>
  </si>
  <si>
    <t>Carlos Lopez</t>
  </si>
  <si>
    <t>Magaly García</t>
  </si>
  <si>
    <t>TC</t>
  </si>
  <si>
    <t>Milvian Gómez</t>
  </si>
  <si>
    <t>Tranferencia</t>
  </si>
  <si>
    <t>Julio Cesar Lopez</t>
  </si>
  <si>
    <t>NIT 66597218</t>
  </si>
  <si>
    <t>Ana Samayoa</t>
  </si>
  <si>
    <t>Maria Socorro Morales</t>
  </si>
  <si>
    <t>Isay Cabrera Urzúa</t>
  </si>
  <si>
    <t>Javier Perez</t>
  </si>
  <si>
    <t>Erick Muralles</t>
  </si>
  <si>
    <t>NIT: 2992125-8</t>
  </si>
  <si>
    <t>Examen</t>
  </si>
  <si>
    <t>Iris Roda</t>
  </si>
  <si>
    <t>tira y lanceta</t>
  </si>
  <si>
    <t>10 tab Trazodona 100 mg.</t>
  </si>
  <si>
    <t>Mario Mazariegos</t>
  </si>
  <si>
    <t>NIT 8096178-9</t>
  </si>
  <si>
    <t>Ibe Arriola</t>
  </si>
  <si>
    <t>NIT 25253689</t>
  </si>
  <si>
    <t>Ileana Escobar</t>
  </si>
  <si>
    <t>Gerson Escobar</t>
  </si>
  <si>
    <t>Aminta Santos</t>
  </si>
  <si>
    <t>Andrea Lima</t>
  </si>
  <si>
    <t>Patricia Escobar</t>
  </si>
  <si>
    <t>50 leponex</t>
  </si>
  <si>
    <t>Marta Gramajo</t>
  </si>
  <si>
    <t>Lorena Valladares</t>
  </si>
  <si>
    <t>NIT 523771-8 WALTER CHAVEZ</t>
  </si>
  <si>
    <t>NIT 51951193 Karla Salazar</t>
  </si>
  <si>
    <t>Dustin Ramirez</t>
  </si>
  <si>
    <t>Bryan Allen Bosch</t>
  </si>
  <si>
    <t>Miguel Salvador</t>
  </si>
  <si>
    <t>Familia Mario Castro</t>
  </si>
  <si>
    <t>Sofía Pineda</t>
  </si>
  <si>
    <t>NIT: 9598785-1</t>
  </si>
  <si>
    <t>Elena Paiz</t>
  </si>
  <si>
    <t>10 haloperidol</t>
  </si>
  <si>
    <t>Elena Paiz Baqueriz</t>
  </si>
  <si>
    <t>Estuardo Cruz</t>
  </si>
  <si>
    <t>Isabella Echeverría</t>
  </si>
  <si>
    <t>SEPTIEMBRE</t>
  </si>
  <si>
    <t>Ally Griselly Montufar</t>
  </si>
  <si>
    <t>Mes: SEPTIEMBRE  2025</t>
  </si>
  <si>
    <t>Orfeo Sandoval</t>
  </si>
  <si>
    <t>Luis Fernando Barrera</t>
  </si>
  <si>
    <t>Marco Tulio Cheverria</t>
  </si>
  <si>
    <t>NIT 14245310 MARCO TULIO CHAVARRIA</t>
  </si>
  <si>
    <t>Armando Ramírez</t>
  </si>
  <si>
    <t>Nery Gomez</t>
  </si>
  <si>
    <t>14 haloperidol</t>
  </si>
  <si>
    <t>Isabela Echeverría</t>
  </si>
  <si>
    <t xml:space="preserve">Bryan Allen Bosch </t>
  </si>
  <si>
    <t>NIT 49617664</t>
  </si>
  <si>
    <t>Cristian Vasquez</t>
  </si>
  <si>
    <t>NITCF</t>
  </si>
  <si>
    <t xml:space="preserve">Felipe Hernandez </t>
  </si>
  <si>
    <t>NIT 89511476</t>
  </si>
  <si>
    <t xml:space="preserve">Sofia Pineda </t>
  </si>
  <si>
    <t>NIT 9392912</t>
  </si>
  <si>
    <t>Isay Caberera</t>
  </si>
  <si>
    <t xml:space="preserve">NIT 7571546-5 </t>
  </si>
  <si>
    <t>NIT 1240182-K</t>
  </si>
  <si>
    <t xml:space="preserve">Daniela Orellana </t>
  </si>
  <si>
    <t>NIT 9464980</t>
  </si>
  <si>
    <t xml:space="preserve">Esmeralda de León </t>
  </si>
  <si>
    <t xml:space="preserve">NIT  40748936 </t>
  </si>
  <si>
    <t xml:space="preserve">Luis Emilio Chavez </t>
  </si>
  <si>
    <t xml:space="preserve">NIT 91943752 </t>
  </si>
  <si>
    <t xml:space="preserve">Sebastian Rodriguez </t>
  </si>
  <si>
    <t xml:space="preserve">Daniela Orella </t>
  </si>
  <si>
    <t>NIT</t>
  </si>
  <si>
    <t xml:space="preserve">Marlón Garea </t>
  </si>
  <si>
    <t xml:space="preserve">Ingrid Davila </t>
  </si>
  <si>
    <t xml:space="preserve">Iris Rodas </t>
  </si>
  <si>
    <t xml:space="preserve">Nohelia Guevara </t>
  </si>
  <si>
    <t xml:space="preserve">Miguel Ruano </t>
  </si>
  <si>
    <t xml:space="preserve">Steven Monroy </t>
  </si>
  <si>
    <t xml:space="preserve">Hugo Arita </t>
  </si>
  <si>
    <t>NIT: 7401930 Hugo Arita</t>
  </si>
  <si>
    <t xml:space="preserve">Bryan Bosch </t>
  </si>
  <si>
    <t xml:space="preserve">NIT: CF </t>
  </si>
  <si>
    <t>NT: CF</t>
  </si>
  <si>
    <t xml:space="preserve">NIT: 49617664 Estuardo Cruz. </t>
  </si>
  <si>
    <t xml:space="preserve">Estuardo Cruz </t>
  </si>
  <si>
    <t>Tathiana Hernandez  (Virtual)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</si>
</sst>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Q&quot;#,##0.00;[Red]\-&quot;Q&quot;#,##0.00"/>
    <numFmt numFmtId="44" formatCode="_-&quot;Q&quot;* #,##0.00_-;\-&quot;Q&quot;* #,##0.00_-;_-&quot;Q&quot;* &quot;-&quot;??_-;_-@_-"/>
    <numFmt numFmtId="164" formatCode="&quot;Q&quot;#,##0.00"/>
    <numFmt numFmtId="165" formatCode="0.00%;[Red]\-0.00%"/>
    <numFmt numFmtId="166" formatCode="_-[$Q-100A]* #,##0.00_-;\-[$Q-100A]* #,##0.00_-;_-[$Q-100A]* &quot;-&quot;??_-;_-@_-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20"/>
      <color theme="1"/>
      <name val="Arial"/>
      <family val="2"/>
    </font>
    <font>
      <sz val="14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8" tint="-0.499984740745262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rgb="FF002060"/>
      </patternFill>
    </fill>
    <fill>
      <patternFill patternType="solid">
        <fgColor theme="0"/>
        <bgColor rgb="FF00FF00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74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8" fillId="0" borderId="0" applyFont="0" applyFill="0" applyBorder="0" applyAlignment="0" applyProtection="0"/>
  </cellStyleXfs>
  <cellXfs count="43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/>
    </xf>
    <xf numFmtId="20" fontId="0" fillId="2" borderId="5" xfId="0" applyNumberForma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20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4" fillId="4" borderId="0" xfId="0" applyFont="1" applyFill="1" applyAlignment="1">
      <alignment vertical="center"/>
    </xf>
    <xf numFmtId="0" fontId="5" fillId="3" borderId="10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1" fontId="10" fillId="0" borderId="0" xfId="0" applyNumberFormat="1" applyFont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0" fontId="0" fillId="6" borderId="0" xfId="0" applyFill="1"/>
    <xf numFmtId="0" fontId="0" fillId="7" borderId="0" xfId="0" applyFill="1"/>
    <xf numFmtId="14" fontId="0" fillId="0" borderId="5" xfId="0" applyNumberFormat="1" applyBorder="1" applyAlignment="1">
      <alignment horizontal="center" vertical="center"/>
    </xf>
    <xf numFmtId="0" fontId="2" fillId="8" borderId="5" xfId="0" applyFont="1" applyFill="1" applyBorder="1" applyAlignment="1">
      <alignment vertical="center"/>
    </xf>
    <xf numFmtId="0" fontId="2" fillId="9" borderId="5" xfId="0" applyFont="1" applyFill="1" applyBorder="1" applyAlignment="1">
      <alignment vertical="center"/>
    </xf>
    <xf numFmtId="0" fontId="0" fillId="2" borderId="0" xfId="0" quotePrefix="1" applyFill="1" applyAlignment="1">
      <alignment horizontal="center"/>
    </xf>
    <xf numFmtId="0" fontId="11" fillId="2" borderId="0" xfId="0" applyFont="1" applyFill="1" applyAlignment="1">
      <alignment horizontal="center"/>
    </xf>
    <xf numFmtId="8" fontId="12" fillId="2" borderId="0" xfId="0" applyNumberFormat="1" applyFont="1" applyFill="1"/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164" fontId="13" fillId="0" borderId="0" xfId="0" applyNumberFormat="1" applyFont="1"/>
    <xf numFmtId="0" fontId="0" fillId="0" borderId="5" xfId="0" applyBorder="1"/>
    <xf numFmtId="44" fontId="0" fillId="0" borderId="0" xfId="0" applyNumberFormat="1"/>
    <xf numFmtId="0" fontId="1" fillId="10" borderId="0" xfId="0" applyFont="1" applyFill="1"/>
    <xf numFmtId="164" fontId="1" fillId="10" borderId="0" xfId="0" applyNumberFormat="1" applyFont="1" applyFill="1"/>
    <xf numFmtId="14" fontId="0" fillId="0" borderId="5" xfId="0" applyNumberFormat="1" applyBorder="1"/>
    <xf numFmtId="8" fontId="0" fillId="0" borderId="5" xfId="0" applyNumberFormat="1" applyBorder="1" applyAlignment="1">
      <alignment horizontal="center"/>
    </xf>
    <xf numFmtId="0" fontId="0" fillId="0" borderId="11" xfId="0" applyBorder="1"/>
    <xf numFmtId="16" fontId="0" fillId="2" borderId="5" xfId="0" applyNumberForma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2" fillId="0" borderId="11" xfId="0" applyFont="1" applyBorder="1"/>
    <xf numFmtId="0" fontId="0" fillId="5" borderId="0" xfId="0" applyFill="1"/>
    <xf numFmtId="0" fontId="0" fillId="0" borderId="6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8" fontId="0" fillId="0" borderId="0" xfId="0" applyNumberFormat="1"/>
    <xf numFmtId="20" fontId="0" fillId="0" borderId="0" xfId="0" applyNumberFormat="1" applyAlignment="1">
      <alignment horizontal="center"/>
    </xf>
    <xf numFmtId="0" fontId="0" fillId="11" borderId="5" xfId="0" applyFill="1" applyBorder="1" applyAlignment="1">
      <alignment horizontal="center"/>
    </xf>
    <xf numFmtId="44" fontId="0" fillId="0" borderId="0" xfId="0" applyNumberFormat="1" applyAlignment="1">
      <alignment horizontal="center"/>
    </xf>
    <xf numFmtId="10" fontId="0" fillId="0" borderId="0" xfId="0" applyNumberFormat="1"/>
    <xf numFmtId="1" fontId="0" fillId="0" borderId="0" xfId="0" applyNumberFormat="1" applyAlignment="1">
      <alignment horizontal="center"/>
    </xf>
    <xf numFmtId="164" fontId="0" fillId="0" borderId="12" xfId="0" applyNumberFormat="1" applyBorder="1" applyAlignment="1">
      <alignment horizontal="center"/>
    </xf>
    <xf numFmtId="0" fontId="0" fillId="12" borderId="0" xfId="0" applyFill="1"/>
    <xf numFmtId="0" fontId="7" fillId="2" borderId="0" xfId="0" applyFont="1" applyFill="1" applyAlignment="1">
      <alignment vertical="center" wrapText="1"/>
    </xf>
    <xf numFmtId="0" fontId="7" fillId="12" borderId="0" xfId="0" applyFont="1" applyFill="1" applyAlignment="1">
      <alignment vertical="center" wrapText="1"/>
    </xf>
    <xf numFmtId="0" fontId="10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0" fillId="11" borderId="5" xfId="0" applyFill="1" applyBorder="1"/>
    <xf numFmtId="0" fontId="1" fillId="11" borderId="6" xfId="0" applyFont="1" applyFill="1" applyBorder="1" applyAlignment="1">
      <alignment horizontal="center"/>
    </xf>
    <xf numFmtId="0" fontId="0" fillId="15" borderId="11" xfId="0" applyFill="1" applyBorder="1"/>
    <xf numFmtId="0" fontId="0" fillId="14" borderId="11" xfId="0" applyFill="1" applyBorder="1"/>
    <xf numFmtId="0" fontId="15" fillId="10" borderId="24" xfId="0" applyFont="1" applyFill="1" applyBorder="1" applyAlignment="1">
      <alignment horizontal="center"/>
    </xf>
    <xf numFmtId="1" fontId="15" fillId="10" borderId="9" xfId="0" applyNumberFormat="1" applyFont="1" applyFill="1" applyBorder="1" applyAlignment="1">
      <alignment horizontal="center"/>
    </xf>
    <xf numFmtId="1" fontId="15" fillId="10" borderId="13" xfId="0" applyNumberFormat="1" applyFont="1" applyFill="1" applyBorder="1" applyAlignment="1">
      <alignment horizontal="center"/>
    </xf>
    <xf numFmtId="44" fontId="15" fillId="10" borderId="13" xfId="0" applyNumberFormat="1" applyFont="1" applyFill="1" applyBorder="1" applyAlignment="1">
      <alignment horizontal="center"/>
    </xf>
    <xf numFmtId="10" fontId="15" fillId="10" borderId="13" xfId="0" applyNumberFormat="1" applyFont="1" applyFill="1" applyBorder="1" applyAlignment="1">
      <alignment horizontal="center"/>
    </xf>
    <xf numFmtId="0" fontId="16" fillId="0" borderId="16" xfId="0" applyFont="1" applyBorder="1"/>
    <xf numFmtId="1" fontId="16" fillId="0" borderId="17" xfId="0" applyNumberFormat="1" applyFont="1" applyBorder="1" applyAlignment="1">
      <alignment horizontal="center"/>
    </xf>
    <xf numFmtId="44" fontId="16" fillId="0" borderId="17" xfId="0" applyNumberFormat="1" applyFont="1" applyBorder="1" applyAlignment="1">
      <alignment horizontal="center"/>
    </xf>
    <xf numFmtId="165" fontId="16" fillId="0" borderId="18" xfId="0" applyNumberFormat="1" applyFont="1" applyBorder="1"/>
    <xf numFmtId="0" fontId="16" fillId="0" borderId="19" xfId="0" applyFont="1" applyBorder="1"/>
    <xf numFmtId="1" fontId="16" fillId="0" borderId="5" xfId="0" applyNumberFormat="1" applyFont="1" applyBorder="1" applyAlignment="1">
      <alignment horizontal="center"/>
    </xf>
    <xf numFmtId="44" fontId="16" fillId="0" borderId="5" xfId="0" applyNumberFormat="1" applyFont="1" applyBorder="1" applyAlignment="1">
      <alignment horizontal="center"/>
    </xf>
    <xf numFmtId="165" fontId="16" fillId="0" borderId="20" xfId="0" applyNumberFormat="1" applyFont="1" applyBorder="1"/>
    <xf numFmtId="0" fontId="16" fillId="0" borderId="21" xfId="0" applyFont="1" applyBorder="1"/>
    <xf numFmtId="1" fontId="16" fillId="0" borderId="22" xfId="0" applyNumberFormat="1" applyFont="1" applyBorder="1" applyAlignment="1">
      <alignment horizontal="center"/>
    </xf>
    <xf numFmtId="44" fontId="16" fillId="0" borderId="22" xfId="0" applyNumberFormat="1" applyFont="1" applyBorder="1" applyAlignment="1">
      <alignment horizontal="center"/>
    </xf>
    <xf numFmtId="165" fontId="16" fillId="0" borderId="23" xfId="0" applyNumberFormat="1" applyFont="1" applyBorder="1"/>
    <xf numFmtId="0" fontId="17" fillId="0" borderId="0" xfId="0" applyFont="1"/>
    <xf numFmtId="10" fontId="17" fillId="0" borderId="0" xfId="0" applyNumberFormat="1" applyFont="1"/>
    <xf numFmtId="1" fontId="15" fillId="6" borderId="25" xfId="0" applyNumberFormat="1" applyFont="1" applyFill="1" applyBorder="1" applyAlignment="1">
      <alignment horizontal="center"/>
    </xf>
    <xf numFmtId="1" fontId="15" fillId="6" borderId="26" xfId="0" applyNumberFormat="1" applyFont="1" applyFill="1" applyBorder="1" applyAlignment="1">
      <alignment horizontal="center"/>
    </xf>
    <xf numFmtId="44" fontId="15" fillId="6" borderId="27" xfId="0" applyNumberFormat="1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8" fontId="0" fillId="0" borderId="5" xfId="0" applyNumberFormat="1" applyBorder="1" applyAlignment="1">
      <alignment horizontal="right"/>
    </xf>
    <xf numFmtId="20" fontId="0" fillId="0" borderId="28" xfId="0" applyNumberFormat="1" applyBorder="1" applyAlignment="1">
      <alignment horizontal="center"/>
    </xf>
    <xf numFmtId="166" fontId="0" fillId="0" borderId="28" xfId="0" applyNumberFormat="1" applyBorder="1"/>
    <xf numFmtId="0" fontId="0" fillId="0" borderId="28" xfId="0" applyBorder="1"/>
    <xf numFmtId="14" fontId="0" fillId="0" borderId="28" xfId="0" applyNumberFormat="1" applyBorder="1"/>
    <xf numFmtId="0" fontId="0" fillId="11" borderId="5" xfId="0" applyFill="1" applyBorder="1" applyAlignment="1">
      <alignment horizontal="left"/>
    </xf>
    <xf numFmtId="20" fontId="0" fillId="0" borderId="29" xfId="0" applyNumberFormat="1" applyBorder="1" applyAlignment="1">
      <alignment horizontal="center"/>
    </xf>
    <xf numFmtId="166" fontId="0" fillId="0" borderId="30" xfId="0" applyNumberFormat="1" applyBorder="1"/>
    <xf numFmtId="0" fontId="0" fillId="0" borderId="10" xfId="0" applyBorder="1"/>
    <xf numFmtId="0" fontId="0" fillId="0" borderId="31" xfId="0" applyBorder="1"/>
    <xf numFmtId="166" fontId="0" fillId="0" borderId="5" xfId="1" applyNumberFormat="1" applyFont="1" applyFill="1" applyBorder="1"/>
    <xf numFmtId="166" fontId="0" fillId="0" borderId="0" xfId="0" applyNumberFormat="1"/>
    <xf numFmtId="0" fontId="0" fillId="16" borderId="0" xfId="0" applyFill="1"/>
    <xf numFmtId="0" fontId="1" fillId="16" borderId="0" xfId="0" applyFont="1" applyFill="1"/>
    <xf numFmtId="14" fontId="0" fillId="0" borderId="28" xfId="0" applyNumberFormat="1" applyBorder="1" applyAlignment="1">
      <alignment horizontal="right"/>
    </xf>
    <xf numFmtId="166" fontId="0" fillId="0" borderId="28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11" borderId="28" xfId="0" applyFill="1" applyBorder="1"/>
    <xf numFmtId="0" fontId="0" fillId="11" borderId="28" xfId="0" applyFill="1" applyBorder="1" applyAlignment="1">
      <alignment horizontal="left"/>
    </xf>
    <xf numFmtId="0" fontId="0" fillId="0" borderId="5" xfId="0" applyBorder="1" applyAlignment="1">
      <alignment horizontal="left"/>
    </xf>
    <xf numFmtId="49" fontId="4" fillId="0" borderId="0" xfId="0" applyNumberFormat="1" applyFont="1" applyAlignment="1">
      <alignment horizontal="center" vertical="center"/>
    </xf>
    <xf numFmtId="0" fontId="20" fillId="11" borderId="5" xfId="0" applyFont="1" applyFill="1" applyBorder="1" applyAlignment="1">
      <alignment horizontal="left"/>
    </xf>
    <xf numFmtId="14" fontId="0" fillId="0" borderId="0" xfId="0" applyNumberFormat="1" applyAlignment="1">
      <alignment horizontal="center"/>
    </xf>
    <xf numFmtId="20" fontId="0" fillId="2" borderId="0" xfId="0" applyNumberFormat="1" applyFill="1" applyAlignment="1">
      <alignment horizontal="center"/>
    </xf>
    <xf numFmtId="0" fontId="1" fillId="0" borderId="0" xfId="0" applyFont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5" borderId="13" xfId="0" applyFill="1" applyBorder="1"/>
    <xf numFmtId="14" fontId="0" fillId="0" borderId="39" xfId="0" applyNumberFormat="1" applyBorder="1"/>
    <xf numFmtId="20" fontId="0" fillId="0" borderId="40" xfId="0" applyNumberFormat="1" applyBorder="1" applyAlignment="1">
      <alignment horizontal="center"/>
    </xf>
    <xf numFmtId="0" fontId="0" fillId="0" borderId="40" xfId="0" applyBorder="1"/>
    <xf numFmtId="14" fontId="0" fillId="0" borderId="42" xfId="0" applyNumberFormat="1" applyBorder="1"/>
    <xf numFmtId="20" fontId="0" fillId="17" borderId="15" xfId="0" applyNumberFormat="1" applyFill="1" applyBorder="1" applyAlignment="1">
      <alignment horizontal="center"/>
    </xf>
    <xf numFmtId="0" fontId="0" fillId="11" borderId="40" xfId="0" applyFill="1" applyBorder="1"/>
    <xf numFmtId="0" fontId="0" fillId="2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18" borderId="5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14" fontId="0" fillId="0" borderId="13" xfId="0" applyNumberForma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14" fontId="0" fillId="0" borderId="5" xfId="0" applyNumberFormat="1" applyBorder="1" applyAlignment="1">
      <alignment horizontal="left"/>
    </xf>
    <xf numFmtId="0" fontId="0" fillId="0" borderId="6" xfId="0" applyBorder="1" applyAlignment="1">
      <alignment horizontal="left"/>
    </xf>
    <xf numFmtId="20" fontId="21" fillId="0" borderId="0" xfId="0" applyNumberFormat="1" applyFont="1" applyAlignment="1">
      <alignment horizontal="center"/>
    </xf>
    <xf numFmtId="0" fontId="21" fillId="0" borderId="5" xfId="0" applyFont="1" applyBorder="1" applyAlignment="1">
      <alignment horizontal="center"/>
    </xf>
    <xf numFmtId="164" fontId="21" fillId="0" borderId="5" xfId="0" applyNumberFormat="1" applyFont="1" applyBorder="1" applyAlignment="1">
      <alignment horizontal="center"/>
    </xf>
    <xf numFmtId="14" fontId="0" fillId="0" borderId="0" xfId="0" applyNumberFormat="1"/>
    <xf numFmtId="166" fontId="0" fillId="11" borderId="5" xfId="1" applyNumberFormat="1" applyFont="1" applyFill="1" applyBorder="1"/>
    <xf numFmtId="0" fontId="0" fillId="11" borderId="13" xfId="0" applyFill="1" applyBorder="1" applyAlignment="1">
      <alignment vertical="center"/>
    </xf>
    <xf numFmtId="0" fontId="21" fillId="11" borderId="5" xfId="0" applyFont="1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20" fontId="0" fillId="0" borderId="6" xfId="0" applyNumberFormat="1" applyBorder="1" applyAlignment="1">
      <alignment horizontal="center"/>
    </xf>
    <xf numFmtId="0" fontId="0" fillId="9" borderId="0" xfId="0" applyFill="1"/>
    <xf numFmtId="0" fontId="0" fillId="9" borderId="11" xfId="0" applyFill="1" applyBorder="1"/>
    <xf numFmtId="0" fontId="0" fillId="18" borderId="5" xfId="0" applyFill="1" applyBorder="1" applyAlignment="1">
      <alignment horizontal="center"/>
    </xf>
    <xf numFmtId="14" fontId="0" fillId="0" borderId="5" xfId="0" applyNumberFormat="1" applyBorder="1" applyAlignment="1">
      <alignment horizontal="right"/>
    </xf>
    <xf numFmtId="14" fontId="0" fillId="0" borderId="44" xfId="0" applyNumberFormat="1" applyBorder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0" fillId="11" borderId="44" xfId="0" applyFill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28" xfId="0" applyBorder="1" applyAlignment="1">
      <alignment horizontal="left"/>
    </xf>
    <xf numFmtId="0" fontId="0" fillId="0" borderId="29" xfId="0" applyBorder="1"/>
    <xf numFmtId="0" fontId="0" fillId="0" borderId="44" xfId="0" applyBorder="1" applyAlignment="1">
      <alignment horizontal="left"/>
    </xf>
    <xf numFmtId="0" fontId="0" fillId="11" borderId="13" xfId="0" applyFill="1" applyBorder="1" applyAlignment="1">
      <alignment horizontal="left" vertical="center"/>
    </xf>
    <xf numFmtId="0" fontId="0" fillId="9" borderId="5" xfId="0" applyFill="1" applyBorder="1" applyAlignment="1">
      <alignment horizontal="center"/>
    </xf>
    <xf numFmtId="166" fontId="0" fillId="11" borderId="5" xfId="1" applyNumberFormat="1" applyFont="1" applyFill="1" applyBorder="1" applyAlignment="1">
      <alignment horizontal="center"/>
    </xf>
    <xf numFmtId="8" fontId="0" fillId="11" borderId="5" xfId="0" applyNumberFormat="1" applyFill="1" applyBorder="1" applyAlignment="1">
      <alignment horizontal="center"/>
    </xf>
    <xf numFmtId="4" fontId="0" fillId="11" borderId="5" xfId="0" applyNumberFormat="1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166" fontId="0" fillId="0" borderId="5" xfId="1" applyNumberFormat="1" applyFont="1" applyFill="1" applyBorder="1" applyAlignment="1">
      <alignment horizontal="left"/>
    </xf>
    <xf numFmtId="44" fontId="0" fillId="0" borderId="5" xfId="1" applyFont="1" applyBorder="1" applyAlignment="1">
      <alignment horizontal="left"/>
    </xf>
    <xf numFmtId="0" fontId="1" fillId="0" borderId="8" xfId="0" applyFont="1" applyBorder="1" applyAlignment="1">
      <alignment horizontal="left"/>
    </xf>
    <xf numFmtId="20" fontId="21" fillId="0" borderId="5" xfId="0" applyNumberFormat="1" applyFont="1" applyBorder="1" applyAlignment="1">
      <alignment horizontal="center"/>
    </xf>
    <xf numFmtId="20" fontId="0" fillId="0" borderId="5" xfId="0" applyNumberFormat="1" applyBorder="1" applyAlignment="1">
      <alignment horizontal="center" vertical="center"/>
    </xf>
    <xf numFmtId="0" fontId="0" fillId="11" borderId="5" xfId="0" applyFill="1" applyBorder="1" applyAlignment="1">
      <alignment horizontal="left" vertical="center"/>
    </xf>
    <xf numFmtId="14" fontId="0" fillId="0" borderId="16" xfId="0" applyNumberFormat="1" applyBorder="1"/>
    <xf numFmtId="20" fontId="0" fillId="0" borderId="17" xfId="0" applyNumberFormat="1" applyBorder="1" applyAlignment="1">
      <alignment horizontal="center"/>
    </xf>
    <xf numFmtId="0" fontId="0" fillId="11" borderId="17" xfId="0" applyFill="1" applyBorder="1"/>
    <xf numFmtId="0" fontId="0" fillId="0" borderId="17" xfId="0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left"/>
    </xf>
    <xf numFmtId="14" fontId="0" fillId="0" borderId="19" xfId="0" applyNumberFormat="1" applyBorder="1"/>
    <xf numFmtId="0" fontId="0" fillId="0" borderId="20" xfId="0" applyBorder="1" applyAlignment="1">
      <alignment horizontal="left"/>
    </xf>
    <xf numFmtId="14" fontId="0" fillId="0" borderId="19" xfId="0" applyNumberFormat="1" applyBorder="1" applyAlignment="1">
      <alignment horizontal="center"/>
    </xf>
    <xf numFmtId="14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14" fontId="0" fillId="0" borderId="21" xfId="0" applyNumberFormat="1" applyBorder="1" applyAlignment="1">
      <alignment horizontal="center"/>
    </xf>
    <xf numFmtId="20" fontId="0" fillId="0" borderId="22" xfId="0" applyNumberForma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2" xfId="0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 vertical="center"/>
    </xf>
    <xf numFmtId="44" fontId="0" fillId="0" borderId="5" xfId="1" applyFont="1" applyFill="1" applyBorder="1" applyAlignment="1">
      <alignment horizontal="left"/>
    </xf>
    <xf numFmtId="8" fontId="0" fillId="0" borderId="5" xfId="0" applyNumberFormat="1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12" fillId="0" borderId="0" xfId="0" applyFont="1"/>
    <xf numFmtId="14" fontId="0" fillId="0" borderId="16" xfId="0" applyNumberFormat="1" applyBorder="1" applyAlignment="1">
      <alignment horizontal="left"/>
    </xf>
    <xf numFmtId="0" fontId="0" fillId="0" borderId="17" xfId="0" applyBorder="1" applyAlignment="1">
      <alignment horizontal="left"/>
    </xf>
    <xf numFmtId="8" fontId="0" fillId="0" borderId="17" xfId="0" applyNumberFormat="1" applyBorder="1" applyAlignment="1">
      <alignment horizontal="center"/>
    </xf>
    <xf numFmtId="14" fontId="0" fillId="0" borderId="19" xfId="0" applyNumberFormat="1" applyBorder="1" applyAlignment="1">
      <alignment horizontal="left"/>
    </xf>
    <xf numFmtId="14" fontId="0" fillId="0" borderId="21" xfId="0" applyNumberFormat="1" applyBorder="1" applyAlignment="1">
      <alignment horizontal="left"/>
    </xf>
    <xf numFmtId="8" fontId="0" fillId="0" borderId="22" xfId="0" applyNumberFormat="1" applyBorder="1" applyAlignment="1">
      <alignment horizontal="center"/>
    </xf>
    <xf numFmtId="0" fontId="0" fillId="0" borderId="22" xfId="0" applyBorder="1"/>
    <xf numFmtId="0" fontId="1" fillId="0" borderId="49" xfId="0" applyFont="1" applyBorder="1" applyAlignment="1">
      <alignment horizontal="center"/>
    </xf>
    <xf numFmtId="0" fontId="1" fillId="0" borderId="49" xfId="0" applyFont="1" applyBorder="1" applyAlignment="1">
      <alignment horizontal="left"/>
    </xf>
    <xf numFmtId="0" fontId="0" fillId="11" borderId="17" xfId="0" applyFill="1" applyBorder="1" applyAlignment="1">
      <alignment horizontal="left"/>
    </xf>
    <xf numFmtId="14" fontId="0" fillId="0" borderId="52" xfId="0" applyNumberFormat="1" applyBorder="1" applyAlignment="1">
      <alignment horizontal="center" vertical="center"/>
    </xf>
    <xf numFmtId="14" fontId="0" fillId="0" borderId="52" xfId="0" applyNumberFormat="1" applyBorder="1" applyAlignment="1">
      <alignment horizontal="left" vertical="center"/>
    </xf>
    <xf numFmtId="8" fontId="0" fillId="0" borderId="22" xfId="0" applyNumberFormat="1" applyBorder="1" applyAlignment="1">
      <alignment horizontal="left"/>
    </xf>
    <xf numFmtId="14" fontId="0" fillId="0" borderId="52" xfId="0" applyNumberFormat="1" applyBorder="1" applyAlignment="1">
      <alignment horizontal="left"/>
    </xf>
    <xf numFmtId="0" fontId="0" fillId="0" borderId="13" xfId="0" applyBorder="1" applyAlignment="1">
      <alignment horizontal="center"/>
    </xf>
    <xf numFmtId="44" fontId="0" fillId="0" borderId="13" xfId="1" applyFont="1" applyBorder="1" applyAlignment="1">
      <alignment horizontal="left"/>
    </xf>
    <xf numFmtId="0" fontId="0" fillId="0" borderId="13" xfId="0" applyBorder="1"/>
    <xf numFmtId="0" fontId="1" fillId="0" borderId="53" xfId="0" applyFont="1" applyBorder="1" applyAlignment="1">
      <alignment horizontal="left"/>
    </xf>
    <xf numFmtId="0" fontId="0" fillId="11" borderId="13" xfId="0" applyFill="1" applyBorder="1" applyAlignment="1">
      <alignment horizontal="left"/>
    </xf>
    <xf numFmtId="14" fontId="0" fillId="0" borderId="29" xfId="0" applyNumberFormat="1" applyBorder="1" applyAlignment="1">
      <alignment horizontal="right"/>
    </xf>
    <xf numFmtId="14" fontId="0" fillId="0" borderId="29" xfId="0" applyNumberFormat="1" applyBorder="1"/>
    <xf numFmtId="20" fontId="0" fillId="0" borderId="58" xfId="0" applyNumberFormat="1" applyBorder="1" applyAlignment="1">
      <alignment horizontal="center"/>
    </xf>
    <xf numFmtId="0" fontId="0" fillId="11" borderId="22" xfId="0" applyFill="1" applyBorder="1" applyAlignment="1">
      <alignment horizontal="left"/>
    </xf>
    <xf numFmtId="0" fontId="0" fillId="11" borderId="30" xfId="0" applyFill="1" applyBorder="1" applyAlignment="1">
      <alignment horizontal="left"/>
    </xf>
    <xf numFmtId="0" fontId="0" fillId="11" borderId="30" xfId="0" applyFill="1" applyBorder="1"/>
    <xf numFmtId="8" fontId="0" fillId="0" borderId="17" xfId="0" applyNumberFormat="1" applyBorder="1" applyAlignment="1">
      <alignment horizontal="left"/>
    </xf>
    <xf numFmtId="0" fontId="1" fillId="0" borderId="6" xfId="0" applyFont="1" applyBorder="1"/>
    <xf numFmtId="0" fontId="1" fillId="0" borderId="49" xfId="0" applyFont="1" applyBorder="1"/>
    <xf numFmtId="0" fontId="0" fillId="0" borderId="44" xfId="0" applyBorder="1"/>
    <xf numFmtId="164" fontId="0" fillId="0" borderId="44" xfId="0" applyNumberFormat="1" applyBorder="1" applyAlignment="1">
      <alignment horizontal="center"/>
    </xf>
    <xf numFmtId="0" fontId="0" fillId="11" borderId="44" xfId="0" applyFill="1" applyBorder="1" applyAlignment="1">
      <alignment horizontal="left"/>
    </xf>
    <xf numFmtId="0" fontId="0" fillId="0" borderId="64" xfId="0" applyBorder="1" applyAlignment="1">
      <alignment horizontal="left"/>
    </xf>
    <xf numFmtId="164" fontId="0" fillId="0" borderId="5" xfId="1" applyNumberFormat="1" applyFont="1" applyFill="1" applyBorder="1" applyAlignment="1">
      <alignment horizontal="left"/>
    </xf>
    <xf numFmtId="0" fontId="0" fillId="11" borderId="10" xfId="0" applyFill="1" applyBorder="1" applyAlignment="1">
      <alignment horizontal="left"/>
    </xf>
    <xf numFmtId="166" fontId="0" fillId="11" borderId="5" xfId="1" applyNumberFormat="1" applyFont="1" applyFill="1" applyBorder="1" applyAlignment="1">
      <alignment horizontal="left"/>
    </xf>
    <xf numFmtId="0" fontId="0" fillId="11" borderId="44" xfId="0" applyFill="1" applyBorder="1"/>
    <xf numFmtId="0" fontId="0" fillId="11" borderId="17" xfId="0" applyFill="1" applyBorder="1" applyAlignment="1">
      <alignment horizontal="center"/>
    </xf>
    <xf numFmtId="14" fontId="0" fillId="0" borderId="16" xfId="0" applyNumberForma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14" fontId="0" fillId="0" borderId="19" xfId="0" applyNumberFormat="1" applyBorder="1" applyAlignment="1">
      <alignment horizontal="left" vertical="center"/>
    </xf>
    <xf numFmtId="164" fontId="0" fillId="0" borderId="5" xfId="1" applyNumberFormat="1" applyFont="1" applyFill="1" applyBorder="1" applyAlignment="1">
      <alignment horizontal="center"/>
    </xf>
    <xf numFmtId="164" fontId="0" fillId="11" borderId="5" xfId="1" applyNumberFormat="1" applyFont="1" applyFill="1" applyBorder="1" applyAlignment="1">
      <alignment horizontal="left"/>
    </xf>
    <xf numFmtId="8" fontId="0" fillId="11" borderId="5" xfId="0" applyNumberFormat="1" applyFill="1" applyBorder="1" applyAlignment="1">
      <alignment horizontal="left"/>
    </xf>
    <xf numFmtId="166" fontId="0" fillId="7" borderId="28" xfId="0" applyNumberFormat="1" applyFill="1" applyBorder="1"/>
    <xf numFmtId="0" fontId="21" fillId="0" borderId="5" xfId="0" applyFont="1" applyBorder="1" applyAlignment="1">
      <alignment horizontal="left"/>
    </xf>
    <xf numFmtId="166" fontId="0" fillId="11" borderId="28" xfId="0" applyNumberFormat="1" applyFill="1" applyBorder="1"/>
    <xf numFmtId="166" fontId="0" fillId="11" borderId="28" xfId="0" applyNumberFormat="1" applyFill="1" applyBorder="1" applyAlignment="1">
      <alignment horizontal="center"/>
    </xf>
    <xf numFmtId="0" fontId="0" fillId="11" borderId="17" xfId="0" applyFill="1" applyBorder="1" applyAlignment="1">
      <alignment horizontal="left" vertical="center"/>
    </xf>
    <xf numFmtId="164" fontId="0" fillId="11" borderId="5" xfId="0" applyNumberForma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20" fontId="0" fillId="0" borderId="28" xfId="0" applyNumberForma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164" fontId="0" fillId="11" borderId="17" xfId="0" applyNumberFormat="1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166" fontId="0" fillId="9" borderId="28" xfId="0" applyNumberFormat="1" applyFill="1" applyBorder="1"/>
    <xf numFmtId="20" fontId="0" fillId="0" borderId="10" xfId="0" applyNumberFormat="1" applyBorder="1" applyAlignment="1">
      <alignment horizontal="center"/>
    </xf>
    <xf numFmtId="166" fontId="0" fillId="0" borderId="10" xfId="0" applyNumberFormat="1" applyBorder="1"/>
    <xf numFmtId="0" fontId="20" fillId="0" borderId="5" xfId="0" applyFont="1" applyBorder="1" applyAlignment="1">
      <alignment horizontal="left"/>
    </xf>
    <xf numFmtId="0" fontId="20" fillId="0" borderId="22" xfId="0" applyFont="1" applyBorder="1" applyAlignment="1">
      <alignment horizontal="left"/>
    </xf>
    <xf numFmtId="0" fontId="0" fillId="0" borderId="10" xfId="0" applyBorder="1" applyAlignment="1">
      <alignment horizontal="left"/>
    </xf>
    <xf numFmtId="20" fontId="0" fillId="0" borderId="0" xfId="0" applyNumberFormat="1" applyAlignment="1">
      <alignment horizontal="left"/>
    </xf>
    <xf numFmtId="14" fontId="0" fillId="0" borderId="65" xfId="0" applyNumberFormat="1" applyBorder="1" applyAlignment="1">
      <alignment horizontal="right"/>
    </xf>
    <xf numFmtId="20" fontId="0" fillId="0" borderId="66" xfId="0" applyNumberFormat="1" applyBorder="1" applyAlignment="1">
      <alignment horizontal="center"/>
    </xf>
    <xf numFmtId="0" fontId="0" fillId="11" borderId="66" xfId="0" applyFill="1" applyBorder="1" applyAlignment="1">
      <alignment horizontal="left"/>
    </xf>
    <xf numFmtId="166" fontId="0" fillId="11" borderId="66" xfId="0" applyNumberFormat="1" applyFill="1" applyBorder="1" applyAlignment="1">
      <alignment horizontal="center"/>
    </xf>
    <xf numFmtId="0" fontId="0" fillId="0" borderId="66" xfId="0" applyBorder="1" applyAlignment="1">
      <alignment horizontal="center"/>
    </xf>
    <xf numFmtId="0" fontId="0" fillId="11" borderId="18" xfId="0" applyFill="1" applyBorder="1" applyAlignment="1">
      <alignment horizontal="center"/>
    </xf>
    <xf numFmtId="14" fontId="0" fillId="0" borderId="69" xfId="0" applyNumberFormat="1" applyBorder="1" applyAlignment="1">
      <alignment horizontal="right"/>
    </xf>
    <xf numFmtId="0" fontId="0" fillId="11" borderId="20" xfId="0" applyFill="1" applyBorder="1" applyAlignment="1">
      <alignment horizontal="center"/>
    </xf>
    <xf numFmtId="14" fontId="0" fillId="0" borderId="69" xfId="0" applyNumberFormat="1" applyBorder="1"/>
    <xf numFmtId="14" fontId="0" fillId="0" borderId="70" xfId="0" applyNumberFormat="1" applyBorder="1"/>
    <xf numFmtId="14" fontId="0" fillId="0" borderId="21" xfId="0" applyNumberFormat="1" applyBorder="1" applyAlignment="1">
      <alignment horizontal="center" vertical="center"/>
    </xf>
    <xf numFmtId="20" fontId="0" fillId="0" borderId="71" xfId="0" applyNumberFormat="1" applyBorder="1" applyAlignment="1">
      <alignment horizontal="center"/>
    </xf>
    <xf numFmtId="166" fontId="0" fillId="0" borderId="72" xfId="0" applyNumberFormat="1" applyBorder="1"/>
    <xf numFmtId="0" fontId="1" fillId="0" borderId="0" xfId="0" applyFont="1"/>
    <xf numFmtId="0" fontId="0" fillId="11" borderId="23" xfId="0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6" xfId="0" applyFont="1" applyBorder="1" applyAlignment="1">
      <alignment horizontal="center" wrapText="1"/>
    </xf>
    <xf numFmtId="0" fontId="1" fillId="0" borderId="73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0" fillId="13" borderId="0" xfId="0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" fillId="11" borderId="29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4" fillId="12" borderId="11" xfId="0" applyFont="1" applyFill="1" applyBorder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1" fillId="11" borderId="43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18" borderId="29" xfId="0" applyFont="1" applyFill="1" applyBorder="1" applyAlignment="1">
      <alignment horizontal="center"/>
    </xf>
    <xf numFmtId="0" fontId="1" fillId="18" borderId="30" xfId="0" applyFont="1" applyFill="1" applyBorder="1" applyAlignment="1">
      <alignment horizontal="center"/>
    </xf>
    <xf numFmtId="0" fontId="1" fillId="18" borderId="6" xfId="0" applyFont="1" applyFill="1" applyBorder="1" applyAlignment="1">
      <alignment horizontal="center"/>
    </xf>
    <xf numFmtId="0" fontId="1" fillId="18" borderId="7" xfId="0" applyFont="1" applyFill="1" applyBorder="1" applyAlignment="1">
      <alignment horizontal="center"/>
    </xf>
    <xf numFmtId="0" fontId="1" fillId="18" borderId="32" xfId="0" applyFont="1" applyFill="1" applyBorder="1" applyAlignment="1">
      <alignment horizontal="center"/>
    </xf>
    <xf numFmtId="0" fontId="1" fillId="18" borderId="43" xfId="0" applyFont="1" applyFill="1" applyBorder="1" applyAlignment="1">
      <alignment horizontal="center"/>
    </xf>
    <xf numFmtId="0" fontId="0" fillId="18" borderId="30" xfId="0" applyFill="1" applyBorder="1" applyAlignment="1">
      <alignment horizontal="center"/>
    </xf>
    <xf numFmtId="0" fontId="0" fillId="11" borderId="30" xfId="0" applyFill="1" applyBorder="1" applyAlignment="1">
      <alignment horizontal="center"/>
    </xf>
    <xf numFmtId="0" fontId="19" fillId="11" borderId="6" xfId="0" applyFont="1" applyFill="1" applyBorder="1" applyAlignment="1">
      <alignment horizontal="center"/>
    </xf>
    <xf numFmtId="0" fontId="19" fillId="11" borderId="7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0" fillId="12" borderId="0" xfId="0" applyFill="1"/>
    <xf numFmtId="0" fontId="22" fillId="11" borderId="29" xfId="0" applyFont="1" applyFill="1" applyBorder="1" applyAlignment="1">
      <alignment horizontal="center"/>
    </xf>
    <xf numFmtId="0" fontId="22" fillId="11" borderId="30" xfId="0" applyFont="1" applyFill="1" applyBorder="1" applyAlignment="1">
      <alignment horizontal="center"/>
    </xf>
    <xf numFmtId="0" fontId="1" fillId="0" borderId="67" xfId="0" applyFont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11" borderId="38" xfId="0" applyFont="1" applyFill="1" applyBorder="1" applyAlignment="1">
      <alignment horizontal="center"/>
    </xf>
    <xf numFmtId="0" fontId="1" fillId="11" borderId="17" xfId="0" applyFont="1" applyFill="1" applyBorder="1" applyAlignment="1">
      <alignment horizontal="center"/>
    </xf>
    <xf numFmtId="0" fontId="22" fillId="11" borderId="5" xfId="0" applyFont="1" applyFill="1" applyBorder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11" borderId="5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11" borderId="37" xfId="0" applyFill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49" fontId="4" fillId="12" borderId="0" xfId="0" applyNumberFormat="1" applyFont="1" applyFill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14" fontId="0" fillId="0" borderId="36" xfId="0" applyNumberFormat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20" fontId="0" fillId="0" borderId="12" xfId="0" applyNumberFormat="1" applyBorder="1" applyAlignment="1">
      <alignment horizontal="center" vertical="center"/>
    </xf>
    <xf numFmtId="0" fontId="0" fillId="11" borderId="13" xfId="0" applyFill="1" applyBorder="1" applyAlignment="1">
      <alignment horizontal="left" vertical="center"/>
    </xf>
    <xf numFmtId="0" fontId="0" fillId="11" borderId="12" xfId="0" applyFill="1" applyBorder="1" applyAlignment="1">
      <alignment horizontal="left" vertical="center"/>
    </xf>
    <xf numFmtId="0" fontId="1" fillId="18" borderId="8" xfId="0" applyFont="1" applyFill="1" applyBorder="1" applyAlignment="1">
      <alignment horizontal="center" vertical="center"/>
    </xf>
    <xf numFmtId="0" fontId="1" fillId="18" borderId="9" xfId="0" applyFont="1" applyFill="1" applyBorder="1" applyAlignment="1">
      <alignment horizontal="center" vertical="center"/>
    </xf>
    <xf numFmtId="0" fontId="1" fillId="18" borderId="35" xfId="0" applyFont="1" applyFill="1" applyBorder="1" applyAlignment="1">
      <alignment horizontal="center" vertical="center"/>
    </xf>
    <xf numFmtId="0" fontId="1" fillId="18" borderId="36" xfId="0" applyFont="1" applyFill="1" applyBorder="1" applyAlignment="1">
      <alignment horizontal="center" vertical="center"/>
    </xf>
    <xf numFmtId="0" fontId="22" fillId="18" borderId="6" xfId="0" applyFont="1" applyFill="1" applyBorder="1" applyAlignment="1">
      <alignment horizontal="center"/>
    </xf>
    <xf numFmtId="0" fontId="22" fillId="18" borderId="7" xfId="0" applyFont="1" applyFill="1" applyBorder="1" applyAlignment="1">
      <alignment horizontal="center"/>
    </xf>
    <xf numFmtId="0" fontId="0" fillId="18" borderId="13" xfId="0" applyFill="1" applyBorder="1" applyAlignment="1">
      <alignment horizontal="left" vertical="center"/>
    </xf>
    <xf numFmtId="0" fontId="0" fillId="18" borderId="12" xfId="0" applyFill="1" applyBorder="1" applyAlignment="1">
      <alignment horizontal="left" vertical="center"/>
    </xf>
    <xf numFmtId="0" fontId="0" fillId="0" borderId="37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11" borderId="45" xfId="0" applyFont="1" applyFill="1" applyBorder="1" applyAlignment="1">
      <alignment horizontal="center"/>
    </xf>
    <xf numFmtId="0" fontId="0" fillId="11" borderId="46" xfId="0" applyFill="1" applyBorder="1" applyAlignment="1">
      <alignment horizontal="center"/>
    </xf>
    <xf numFmtId="0" fontId="15" fillId="10" borderId="0" xfId="0" applyFont="1" applyFill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50" xfId="0" applyFont="1" applyBorder="1" applyAlignment="1">
      <alignment horizontal="center" wrapText="1"/>
    </xf>
    <xf numFmtId="0" fontId="1" fillId="0" borderId="51" xfId="0" applyFont="1" applyBorder="1" applyAlignment="1">
      <alignment horizontal="center"/>
    </xf>
    <xf numFmtId="0" fontId="1" fillId="11" borderId="50" xfId="0" applyFont="1" applyFill="1" applyBorder="1" applyAlignment="1">
      <alignment horizontal="center" wrapText="1"/>
    </xf>
    <xf numFmtId="0" fontId="1" fillId="11" borderId="51" xfId="0" applyFont="1" applyFill="1" applyBorder="1" applyAlignment="1">
      <alignment horizontal="center"/>
    </xf>
    <xf numFmtId="0" fontId="1" fillId="11" borderId="49" xfId="0" applyFont="1" applyFill="1" applyBorder="1" applyAlignment="1">
      <alignment horizontal="center"/>
    </xf>
    <xf numFmtId="0" fontId="1" fillId="11" borderId="20" xfId="0" applyFont="1" applyFill="1" applyBorder="1" applyAlignment="1">
      <alignment horizontal="center" vertical="center"/>
    </xf>
    <xf numFmtId="0" fontId="1" fillId="11" borderId="20" xfId="0" applyFont="1" applyFill="1" applyBorder="1" applyAlignment="1">
      <alignment horizontal="center"/>
    </xf>
    <xf numFmtId="0" fontId="1" fillId="11" borderId="61" xfId="0" applyFont="1" applyFill="1" applyBorder="1" applyAlignment="1">
      <alignment horizontal="center"/>
    </xf>
    <xf numFmtId="0" fontId="1" fillId="11" borderId="62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11" borderId="55" xfId="0" applyFont="1" applyFill="1" applyBorder="1" applyAlignment="1">
      <alignment horizontal="center"/>
    </xf>
    <xf numFmtId="14" fontId="0" fillId="0" borderId="52" xfId="0" applyNumberFormat="1" applyBorder="1" applyAlignment="1">
      <alignment horizontal="center" vertical="center"/>
    </xf>
    <xf numFmtId="14" fontId="0" fillId="0" borderId="54" xfId="0" applyNumberFormat="1" applyBorder="1" applyAlignment="1">
      <alignment horizontal="center" vertical="center"/>
    </xf>
    <xf numFmtId="0" fontId="0" fillId="11" borderId="13" xfId="0" applyFill="1" applyBorder="1" applyAlignment="1">
      <alignment horizontal="center" vertical="center"/>
    </xf>
    <xf numFmtId="0" fontId="0" fillId="11" borderId="12" xfId="0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1" fillId="11" borderId="8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0" fillId="0" borderId="1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vertical="center"/>
    </xf>
    <xf numFmtId="14" fontId="0" fillId="0" borderId="13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0" fillId="11" borderId="8" xfId="0" applyFill="1" applyBorder="1" applyAlignment="1">
      <alignment horizontal="center"/>
    </xf>
    <xf numFmtId="0" fontId="0" fillId="11" borderId="9" xfId="0" applyFill="1" applyBorder="1" applyAlignment="1">
      <alignment horizontal="center"/>
    </xf>
    <xf numFmtId="0" fontId="0" fillId="11" borderId="35" xfId="0" applyFill="1" applyBorder="1" applyAlignment="1">
      <alignment horizontal="center"/>
    </xf>
    <xf numFmtId="0" fontId="0" fillId="11" borderId="36" xfId="0" applyFill="1" applyBorder="1" applyAlignment="1">
      <alignment horizontal="center"/>
    </xf>
    <xf numFmtId="14" fontId="0" fillId="0" borderId="13" xfId="0" applyNumberFormat="1" applyBorder="1" applyAlignment="1">
      <alignment horizontal="left" vertical="center"/>
    </xf>
    <xf numFmtId="14" fontId="0" fillId="0" borderId="12" xfId="0" applyNumberFormat="1" applyBorder="1" applyAlignment="1">
      <alignment horizontal="left" vertical="center"/>
    </xf>
    <xf numFmtId="0" fontId="1" fillId="11" borderId="36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left"/>
    </xf>
    <xf numFmtId="0" fontId="1" fillId="11" borderId="8" xfId="0" applyFont="1" applyFill="1" applyBorder="1" applyAlignment="1">
      <alignment horizontal="left"/>
    </xf>
    <xf numFmtId="0" fontId="1" fillId="11" borderId="9" xfId="0" applyFont="1" applyFill="1" applyBorder="1" applyAlignment="1">
      <alignment horizontal="left"/>
    </xf>
    <xf numFmtId="0" fontId="1" fillId="11" borderId="35" xfId="0" applyFont="1" applyFill="1" applyBorder="1" applyAlignment="1">
      <alignment horizontal="left"/>
    </xf>
    <xf numFmtId="0" fontId="1" fillId="11" borderId="36" xfId="0" applyFont="1" applyFill="1" applyBorder="1" applyAlignment="1">
      <alignment horizontal="left"/>
    </xf>
    <xf numFmtId="0" fontId="1" fillId="11" borderId="6" xfId="0" applyFont="1" applyFill="1" applyBorder="1" applyAlignment="1">
      <alignment horizontal="left"/>
    </xf>
    <xf numFmtId="0" fontId="1" fillId="11" borderId="7" xfId="0" applyFont="1" applyFill="1" applyBorder="1" applyAlignment="1">
      <alignment horizontal="left"/>
    </xf>
    <xf numFmtId="14" fontId="0" fillId="0" borderId="47" xfId="0" applyNumberFormat="1" applyBorder="1" applyAlignment="1">
      <alignment horizontal="left"/>
    </xf>
    <xf numFmtId="14" fontId="0" fillId="0" borderId="15" xfId="0" applyNumberFormat="1" applyBorder="1" applyAlignment="1">
      <alignment horizontal="left"/>
    </xf>
    <xf numFmtId="0" fontId="0" fillId="11" borderId="8" xfId="0" applyFill="1" applyBorder="1" applyAlignment="1">
      <alignment horizontal="left"/>
    </xf>
    <xf numFmtId="0" fontId="0" fillId="11" borderId="35" xfId="0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0" borderId="49" xfId="0" applyFont="1" applyBorder="1" applyAlignment="1">
      <alignment horizontal="left"/>
    </xf>
    <xf numFmtId="0" fontId="1" fillId="0" borderId="56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1" fillId="11" borderId="50" xfId="0" applyFont="1" applyFill="1" applyBorder="1" applyAlignment="1">
      <alignment horizontal="center"/>
    </xf>
    <xf numFmtId="0" fontId="1" fillId="18" borderId="6" xfId="0" applyFont="1" applyFill="1" applyBorder="1" applyAlignment="1">
      <alignment horizontal="left"/>
    </xf>
    <xf numFmtId="0" fontId="1" fillId="18" borderId="49" xfId="0" applyFont="1" applyFill="1" applyBorder="1" applyAlignment="1">
      <alignment horizontal="left"/>
    </xf>
    <xf numFmtId="0" fontId="1" fillId="11" borderId="8" xfId="0" applyFont="1" applyFill="1" applyBorder="1" applyAlignment="1">
      <alignment horizontal="center" vertical="center"/>
    </xf>
    <xf numFmtId="0" fontId="1" fillId="11" borderId="53" xfId="0" applyFont="1" applyFill="1" applyBorder="1" applyAlignment="1">
      <alignment horizontal="center" vertical="center"/>
    </xf>
    <xf numFmtId="0" fontId="1" fillId="11" borderId="35" xfId="0" applyFont="1" applyFill="1" applyBorder="1" applyAlignment="1">
      <alignment horizontal="center" vertical="center"/>
    </xf>
    <xf numFmtId="0" fontId="1" fillId="11" borderId="55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14" fontId="0" fillId="0" borderId="59" xfId="0" applyNumberForma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11" borderId="60" xfId="0" applyFill="1" applyBorder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26"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  <dxf>
      <fill>
        <patternFill>
          <bgColor rgb="FF66CCFF"/>
        </patternFill>
      </fill>
    </dxf>
    <dxf>
      <fill>
        <patternFill>
          <bgColor rgb="FFCC99FF"/>
        </patternFill>
      </fill>
    </dxf>
  </dxfs>
  <tableStyles count="0" defaultTableStyle="TableStyleMedium2" defaultPivotStyle="PivotStyleLight16"/>
  <colors>
    <mruColors>
      <color rgb="FF66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COEX Dr. Dardón</a:t>
            </a:r>
            <a:r>
              <a:rPr lang="es-GT" baseline="0"/>
              <a:t> ENERO 2025</a:t>
            </a:r>
            <a:endParaRPr lang="es-GT"/>
          </a:p>
        </c:rich>
      </c:tx>
      <c:layout>
        <c:manualLayout>
          <c:xMode val="edge"/>
          <c:yMode val="edge"/>
          <c:x val="0.19607633420822398"/>
          <c:y val="2.50767605564276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8D4-4006-8E8A-29ED52855D0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8D4-4006-8E8A-29ED52855D0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DR.'!$G$273:$G$274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DR.'!$H$273:$H$274</c:f>
              <c:numCache>
                <c:formatCode>General</c:formatCode>
                <c:ptCount val="2"/>
                <c:pt idx="0">
                  <c:v>15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4-4006-8E8A-29ED52855D0D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COEX DR. DARDÓN</a:t>
            </a:r>
            <a:r>
              <a:rPr lang="es-GT" b="1" baseline="0"/>
              <a:t> ENERO 2025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DR.'!$G$273:$G$274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DR.'!$H$273:$H$274</c:f>
              <c:numCache>
                <c:formatCode>General</c:formatCode>
                <c:ptCount val="2"/>
                <c:pt idx="0">
                  <c:v>15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F5-415A-ACCA-6F1F91072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412143"/>
        <c:axId val="878421263"/>
      </c:barChart>
      <c:catAx>
        <c:axId val="87841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21263"/>
        <c:crosses val="autoZero"/>
        <c:auto val="1"/>
        <c:lblAlgn val="ctr"/>
        <c:lblOffset val="100"/>
        <c:noMultiLvlLbl val="0"/>
      </c:catAx>
      <c:valAx>
        <c:axId val="87842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12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COEX Dr. Dardón</a:t>
            </a:r>
            <a:r>
              <a:rPr lang="es-GT" baseline="0"/>
              <a:t> FEBRERO 2025</a:t>
            </a:r>
            <a:endParaRPr lang="es-GT"/>
          </a:p>
        </c:rich>
      </c:tx>
      <c:layout>
        <c:manualLayout>
          <c:xMode val="edge"/>
          <c:yMode val="edge"/>
          <c:x val="0.19607633420822398"/>
          <c:y val="2.50767605564276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522-4868-977F-8C4F50EE59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6522-4868-977F-8C4F50EE591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DR.'!$G$249:$G$250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DR.'!$H$249:$H$250</c:f>
              <c:numCache>
                <c:formatCode>General</c:formatCode>
                <c:ptCount val="2"/>
                <c:pt idx="0">
                  <c:v>6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522-4868-977F-8C4F50EE5919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COEX DR. DARDÓN</a:t>
            </a:r>
            <a:r>
              <a:rPr lang="es-GT" b="1" baseline="0"/>
              <a:t> FEBRERO 2025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DR.'!$G$249:$G$250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DR.'!$H$249:$H$250</c:f>
              <c:numCache>
                <c:formatCode>General</c:formatCode>
                <c:ptCount val="2"/>
                <c:pt idx="0">
                  <c:v>6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B9-4C2E-B4BA-DDE0E79A6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412143"/>
        <c:axId val="878421263"/>
      </c:barChart>
      <c:catAx>
        <c:axId val="87841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21263"/>
        <c:crosses val="autoZero"/>
        <c:auto val="1"/>
        <c:lblAlgn val="ctr"/>
        <c:lblOffset val="100"/>
        <c:noMultiLvlLbl val="0"/>
      </c:catAx>
      <c:valAx>
        <c:axId val="87842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12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COEX Dr. Dardón</a:t>
            </a:r>
            <a:r>
              <a:rPr lang="es-GT" baseline="0"/>
              <a:t> MARZO 2025</a:t>
            </a:r>
            <a:endParaRPr lang="es-GT"/>
          </a:p>
        </c:rich>
      </c:tx>
      <c:layout>
        <c:manualLayout>
          <c:xMode val="edge"/>
          <c:yMode val="edge"/>
          <c:x val="0.19607633420822398"/>
          <c:y val="2.50767605564276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3D1-4110-AC08-C5490A118E8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3D1-4110-AC08-C5490A118E8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DR.'!$G$232:$G$233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DR.'!$H$232:$H$233</c:f>
              <c:numCache>
                <c:formatCode>General</c:formatCode>
                <c:ptCount val="2"/>
                <c:pt idx="0">
                  <c:v>17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D1-4110-AC08-C5490A118E86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COEX DR. DARDÓN</a:t>
            </a:r>
            <a:r>
              <a:rPr lang="es-GT" b="1" baseline="0"/>
              <a:t> MARZO 2025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DR.'!$G$232:$G$233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DR.'!$H$232:$H$233</c:f>
              <c:numCache>
                <c:formatCode>General</c:formatCode>
                <c:ptCount val="2"/>
                <c:pt idx="0">
                  <c:v>17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E3-4079-AE73-A7114DBBE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412143"/>
        <c:axId val="878421263"/>
      </c:barChart>
      <c:catAx>
        <c:axId val="87841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21263"/>
        <c:crosses val="autoZero"/>
        <c:auto val="1"/>
        <c:lblAlgn val="ctr"/>
        <c:lblOffset val="100"/>
        <c:noMultiLvlLbl val="0"/>
      </c:catAx>
      <c:valAx>
        <c:axId val="87842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12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COEX Dr. Dardón</a:t>
            </a:r>
            <a:r>
              <a:rPr lang="es-GT" baseline="0"/>
              <a:t> ABRIL 2025</a:t>
            </a:r>
            <a:endParaRPr lang="es-GT"/>
          </a:p>
        </c:rich>
      </c:tx>
      <c:layout>
        <c:manualLayout>
          <c:xMode val="edge"/>
          <c:yMode val="edge"/>
          <c:x val="0.19607633420822398"/>
          <c:y val="2.50767605564276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41C4-479F-B66E-D8B102875F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41C4-479F-B66E-D8B102875FA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DR.'!$G$202:$G$203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DR.'!$H$202:$H$203</c:f>
              <c:numCache>
                <c:formatCode>General</c:formatCode>
                <c:ptCount val="2"/>
                <c:pt idx="0">
                  <c:v>15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1C4-479F-B66E-D8B102875FAE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COEX DR. DARDÓN</a:t>
            </a:r>
            <a:r>
              <a:rPr lang="es-GT" b="1" baseline="0"/>
              <a:t> ABRIL 2025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DR.'!$G$202:$G$203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DR.'!$H$202:$H$203</c:f>
              <c:numCache>
                <c:formatCode>General</c:formatCode>
                <c:ptCount val="2"/>
                <c:pt idx="0">
                  <c:v>15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9B-47C0-9E1A-F0D7AEF59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412143"/>
        <c:axId val="878421263"/>
      </c:barChart>
      <c:catAx>
        <c:axId val="87841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21263"/>
        <c:crosses val="autoZero"/>
        <c:auto val="1"/>
        <c:lblAlgn val="ctr"/>
        <c:lblOffset val="100"/>
        <c:noMultiLvlLbl val="0"/>
      </c:catAx>
      <c:valAx>
        <c:axId val="87842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12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COEX Dr. Dardón</a:t>
            </a:r>
            <a:r>
              <a:rPr lang="es-GT" baseline="0"/>
              <a:t> MAYO</a:t>
            </a:r>
          </a:p>
          <a:p>
            <a:pPr>
              <a:defRPr/>
            </a:pPr>
            <a:r>
              <a:rPr lang="es-GT" baseline="0"/>
              <a:t> 2025</a:t>
            </a:r>
            <a:endParaRPr lang="es-GT"/>
          </a:p>
        </c:rich>
      </c:tx>
      <c:layout>
        <c:manualLayout>
          <c:xMode val="edge"/>
          <c:yMode val="edge"/>
          <c:x val="0.19607633420822398"/>
          <c:y val="2.50767605564276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65F-4E53-86EB-87045D2FA41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65F-4E53-86EB-87045D2FA4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DR.'!$G$175:$G$176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DR.'!$H$175:$H$176</c:f>
              <c:numCache>
                <c:formatCode>General</c:formatCode>
                <c:ptCount val="2"/>
                <c:pt idx="0">
                  <c:v>19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65F-4E53-86EB-87045D2FA41B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COEX DR. DARDÓN</a:t>
            </a:r>
            <a:r>
              <a:rPr lang="es-GT" b="1" baseline="0"/>
              <a:t> MAYO 2025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DR.'!$G$175:$G$176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DR.'!$H$175:$H$176</c:f>
              <c:numCache>
                <c:formatCode>General</c:formatCode>
                <c:ptCount val="2"/>
                <c:pt idx="0">
                  <c:v>19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9A-40F8-9202-C11D3879A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412143"/>
        <c:axId val="878421263"/>
      </c:barChart>
      <c:catAx>
        <c:axId val="87841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21263"/>
        <c:crosses val="autoZero"/>
        <c:auto val="1"/>
        <c:lblAlgn val="ctr"/>
        <c:lblOffset val="100"/>
        <c:noMultiLvlLbl val="0"/>
      </c:catAx>
      <c:valAx>
        <c:axId val="87842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12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COEX Dr. Dardón</a:t>
            </a:r>
            <a:r>
              <a:rPr lang="es-GT" baseline="0"/>
              <a:t> JUNIO 2025</a:t>
            </a:r>
            <a:endParaRPr lang="es-GT"/>
          </a:p>
        </c:rich>
      </c:tx>
      <c:layout>
        <c:manualLayout>
          <c:xMode val="edge"/>
          <c:yMode val="edge"/>
          <c:x val="0.19607633420822398"/>
          <c:y val="2.50767605564276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58F-40CD-936E-9207892426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58F-40CD-936E-92078924267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DR.'!$G$144:$G$145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DR.'!$H$144:$H$145</c:f>
              <c:numCache>
                <c:formatCode>General</c:formatCode>
                <c:ptCount val="2"/>
                <c:pt idx="0">
                  <c:v>13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8F-40CD-936E-920789242670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COEX DR. DARDÓN</a:t>
            </a:r>
            <a:r>
              <a:rPr lang="es-GT" b="1" baseline="0"/>
              <a:t> JUNIO 2025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DR.'!$G$144:$G$145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DR.'!$H$144:$H$145</c:f>
              <c:numCache>
                <c:formatCode>General</c:formatCode>
                <c:ptCount val="2"/>
                <c:pt idx="0">
                  <c:v>13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D4-4CD8-8C37-EE82485F6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412143"/>
        <c:axId val="878421263"/>
      </c:barChart>
      <c:catAx>
        <c:axId val="87841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21263"/>
        <c:crosses val="autoZero"/>
        <c:auto val="1"/>
        <c:lblAlgn val="ctr"/>
        <c:lblOffset val="100"/>
        <c:noMultiLvlLbl val="0"/>
      </c:catAx>
      <c:valAx>
        <c:axId val="87842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12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COEX Dr. Dardón</a:t>
            </a:r>
            <a:r>
              <a:rPr lang="es-GT" baseline="0"/>
              <a:t> JULIO 2025</a:t>
            </a:r>
            <a:endParaRPr lang="es-GT"/>
          </a:p>
        </c:rich>
      </c:tx>
      <c:layout>
        <c:manualLayout>
          <c:xMode val="edge"/>
          <c:yMode val="edge"/>
          <c:x val="0.19607633420822398"/>
          <c:y val="2.50767605564276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0A2-47BE-A3DF-8D2BEF17EB6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0A2-47BE-A3DF-8D2BEF17EB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DR.'!$G$119:$G$120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DR.'!$H$119:$H$120</c:f>
              <c:numCache>
                <c:formatCode>General</c:formatCode>
                <c:ptCount val="2"/>
                <c:pt idx="0">
                  <c:v>13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A2-47BE-A3DF-8D2BEF17EB6D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COEX DR. DARDÓN</a:t>
            </a:r>
            <a:r>
              <a:rPr lang="es-GT" b="1" baseline="0"/>
              <a:t> JULIO 2025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DR.'!$G$119:$G$120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DR.'!$H$119:$H$120</c:f>
              <c:numCache>
                <c:formatCode>General</c:formatCode>
                <c:ptCount val="2"/>
                <c:pt idx="0">
                  <c:v>13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B2-4A1B-BCF1-C99E5C0EE7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412143"/>
        <c:axId val="878421263"/>
      </c:barChart>
      <c:catAx>
        <c:axId val="87841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21263"/>
        <c:crosses val="autoZero"/>
        <c:auto val="1"/>
        <c:lblAlgn val="ctr"/>
        <c:lblOffset val="100"/>
        <c:noMultiLvlLbl val="0"/>
      </c:catAx>
      <c:valAx>
        <c:axId val="87842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12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COEX Dr. Dardón</a:t>
            </a:r>
            <a:r>
              <a:rPr lang="es-GT" baseline="0"/>
              <a:t> AGOSTO 2025</a:t>
            </a:r>
            <a:endParaRPr lang="es-GT"/>
          </a:p>
        </c:rich>
      </c:tx>
      <c:layout>
        <c:manualLayout>
          <c:xMode val="edge"/>
          <c:yMode val="edge"/>
          <c:x val="0.19607633420822398"/>
          <c:y val="2.50767605564276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4DB-4923-8646-BF15F542CC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4DB-4923-8646-BF15F542CC9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DR.'!$G$94:$G$95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DR.'!$H$94:$H$95</c:f>
              <c:numCache>
                <c:formatCode>General</c:formatCode>
                <c:ptCount val="2"/>
                <c:pt idx="0">
                  <c:v>26</c:v>
                </c:pt>
                <c:pt idx="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4DB-4923-8646-BF15F542CC97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COEX DR. DARDÓN</a:t>
            </a:r>
            <a:r>
              <a:rPr lang="es-GT" b="1" baseline="0"/>
              <a:t> AGOSTO 2025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DR.'!$G$94:$G$95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DR.'!$H$94:$H$95</c:f>
              <c:numCache>
                <c:formatCode>General</c:formatCode>
                <c:ptCount val="2"/>
                <c:pt idx="0">
                  <c:v>26</c:v>
                </c:pt>
                <c:pt idx="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03-4661-AD79-F54AD0534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412143"/>
        <c:axId val="878421263"/>
      </c:barChart>
      <c:catAx>
        <c:axId val="87841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21263"/>
        <c:crosses val="autoZero"/>
        <c:auto val="1"/>
        <c:lblAlgn val="ctr"/>
        <c:lblOffset val="100"/>
        <c:noMultiLvlLbl val="0"/>
      </c:catAx>
      <c:valAx>
        <c:axId val="87842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12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COEX Dr. Dardón</a:t>
            </a:r>
            <a:r>
              <a:rPr lang="es-GT" baseline="0"/>
              <a:t> SEPTIEMBRE 2025</a:t>
            </a:r>
            <a:endParaRPr lang="es-GT"/>
          </a:p>
        </c:rich>
      </c:tx>
      <c:layout>
        <c:manualLayout>
          <c:xMode val="edge"/>
          <c:yMode val="edge"/>
          <c:x val="0.19607633420822398"/>
          <c:y val="2.50767605564276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4E3-4BD8-A804-59E50C2E41A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4E3-4BD8-A804-59E50C2E41A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DR.'!$G$52:$G$53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DR.'!$H$52:$H$53</c:f>
              <c:numCache>
                <c:formatCode>General</c:formatCode>
                <c:ptCount val="2"/>
                <c:pt idx="0">
                  <c:v>39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4E3-4BD8-A804-59E50C2E41A8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COEX DR. DARDÓN</a:t>
            </a:r>
            <a:r>
              <a:rPr lang="es-GT" b="1" baseline="0"/>
              <a:t> SEPTIEMBRE 2025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DR.'!$G$52:$G$53</c:f>
              <c:strCache>
                <c:ptCount val="2"/>
                <c:pt idx="0">
                  <c:v>Seguimiento</c:v>
                </c:pt>
                <c:pt idx="1">
                  <c:v>Primera</c:v>
                </c:pt>
              </c:strCache>
            </c:strRef>
          </c:cat>
          <c:val>
            <c:numRef>
              <c:f>'CONSULTAS DR.'!$H$52:$H$53</c:f>
              <c:numCache>
                <c:formatCode>General</c:formatCode>
                <c:ptCount val="2"/>
                <c:pt idx="0">
                  <c:v>39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B5-4317-893A-6F863590FD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412143"/>
        <c:axId val="878421263"/>
      </c:barChart>
      <c:catAx>
        <c:axId val="87841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21263"/>
        <c:crosses val="autoZero"/>
        <c:auto val="1"/>
        <c:lblAlgn val="ctr"/>
        <c:lblOffset val="100"/>
        <c:noMultiLvlLbl val="0"/>
      </c:catAx>
      <c:valAx>
        <c:axId val="87842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878412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 PSICOLOGÍA ENERO2025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505-4DF4-8A5F-510DFBBC217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505-4DF4-8A5F-510DFBBC217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1505-4DF4-8A5F-510DFBBC217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PSICOLOGICAS'!$E$214:$E$216</c:f>
              <c:strCache>
                <c:ptCount val="3"/>
                <c:pt idx="0">
                  <c:v>Individual</c:v>
                </c:pt>
                <c:pt idx="1">
                  <c:v>Familiar </c:v>
                </c:pt>
                <c:pt idx="2">
                  <c:v>Pareja</c:v>
                </c:pt>
              </c:strCache>
            </c:strRef>
          </c:cat>
          <c:val>
            <c:numRef>
              <c:f>'CONSULTAS PSICOLOGICAS'!$F$214:$F$216</c:f>
              <c:numCache>
                <c:formatCode>General</c:formatCode>
                <c:ptCount val="3"/>
                <c:pt idx="0">
                  <c:v>10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505-4DF4-8A5F-510DFBBC2173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</a:t>
            </a:r>
            <a:r>
              <a:rPr lang="es-GT" baseline="0"/>
              <a:t> PSICOLOGÍA ENERO 2025</a:t>
            </a:r>
            <a:endParaRPr lang="es-GT"/>
          </a:p>
        </c:rich>
      </c:tx>
      <c:layout>
        <c:manualLayout>
          <c:xMode val="edge"/>
          <c:yMode val="edge"/>
          <c:x val="0.19201748717580513"/>
          <c:y val="3.88302877234685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PSICOLOGICAS'!$H$214:$H$215</c:f>
              <c:strCache>
                <c:ptCount val="2"/>
                <c:pt idx="0">
                  <c:v>Primera</c:v>
                </c:pt>
                <c:pt idx="1">
                  <c:v>Seguimiento</c:v>
                </c:pt>
              </c:strCache>
            </c:strRef>
          </c:cat>
          <c:val>
            <c:numRef>
              <c:f>'CONSULTAS PSICOLOGICAS'!$I$214:$I$215</c:f>
              <c:numCache>
                <c:formatCode>General</c:formatCode>
                <c:ptCount val="2"/>
                <c:pt idx="0">
                  <c:v>3</c:v>
                </c:pt>
                <c:pt idx="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02-4A0F-B90A-CDFB38FC2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869920"/>
        <c:axId val="991877120"/>
      </c:barChart>
      <c:catAx>
        <c:axId val="99186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77120"/>
        <c:crosses val="autoZero"/>
        <c:auto val="1"/>
        <c:lblAlgn val="ctr"/>
        <c:lblOffset val="100"/>
        <c:noMultiLvlLbl val="0"/>
      </c:catAx>
      <c:valAx>
        <c:axId val="99187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69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 PSICOLOGÍA febrero2025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102-4AC1-A524-03D5AB270F3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102-4AC1-A524-03D5AB270F3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102-4AC1-A524-03D5AB270F3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PSICOLOGICAS'!$C$194:$C$196</c:f>
              <c:strCache>
                <c:ptCount val="3"/>
                <c:pt idx="0">
                  <c:v>Individual</c:v>
                </c:pt>
                <c:pt idx="1">
                  <c:v>Familiar </c:v>
                </c:pt>
                <c:pt idx="2">
                  <c:v>Pareja</c:v>
                </c:pt>
              </c:strCache>
            </c:strRef>
          </c:cat>
          <c:val>
            <c:numRef>
              <c:f>'CONSULTAS PSICOLOGICAS'!$D$194:$D$196</c:f>
              <c:numCache>
                <c:formatCode>General</c:formatCode>
                <c:ptCount val="3"/>
                <c:pt idx="0">
                  <c:v>15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102-4AC1-A524-03D5AB270F3D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</a:t>
            </a:r>
            <a:r>
              <a:rPr lang="es-GT" baseline="0"/>
              <a:t> PSICOLOGÍA FEBRERO 2025</a:t>
            </a:r>
            <a:endParaRPr lang="es-GT"/>
          </a:p>
        </c:rich>
      </c:tx>
      <c:layout>
        <c:manualLayout>
          <c:xMode val="edge"/>
          <c:yMode val="edge"/>
          <c:x val="0.19201748717580513"/>
          <c:y val="3.88302877234685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PSICOLOGICAS'!$F$194:$F$195</c:f>
              <c:strCache>
                <c:ptCount val="2"/>
                <c:pt idx="0">
                  <c:v>Primera</c:v>
                </c:pt>
                <c:pt idx="1">
                  <c:v>Seguimiento</c:v>
                </c:pt>
              </c:strCache>
            </c:strRef>
          </c:cat>
          <c:val>
            <c:numRef>
              <c:f>'CONSULTAS PSICOLOGICAS'!$G$194:$G$195</c:f>
              <c:numCache>
                <c:formatCode>General</c:formatCode>
                <c:ptCount val="2"/>
                <c:pt idx="0">
                  <c:v>4</c:v>
                </c:pt>
                <c:pt idx="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7E-4A50-9B85-289AAA3D8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869920"/>
        <c:axId val="991877120"/>
      </c:barChart>
      <c:catAx>
        <c:axId val="99186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77120"/>
        <c:crosses val="autoZero"/>
        <c:auto val="1"/>
        <c:lblAlgn val="ctr"/>
        <c:lblOffset val="100"/>
        <c:noMultiLvlLbl val="0"/>
      </c:catAx>
      <c:valAx>
        <c:axId val="99187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69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TERAPEUTA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66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1AB-48C3-9EB6-060AC26546BC}"/>
              </c:ext>
            </c:extLst>
          </c:dPt>
          <c:dPt>
            <c:idx val="1"/>
            <c:invertIfNegative val="0"/>
            <c:bubble3D val="0"/>
            <c:spPr>
              <a:solidFill>
                <a:srgbClr val="CC99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1AB-48C3-9EB6-060AC26546BC}"/>
              </c:ext>
            </c:extLst>
          </c:dPt>
          <c:cat>
            <c:strRef>
              <c:f>'CONSULTAS PSICOLOGICAS'!$I$194:$I$195</c:f>
              <c:strCache>
                <c:ptCount val="2"/>
                <c:pt idx="0">
                  <c:v>Luciana</c:v>
                </c:pt>
                <c:pt idx="1">
                  <c:v>Shanely</c:v>
                </c:pt>
              </c:strCache>
            </c:strRef>
          </c:cat>
          <c:val>
            <c:numRef>
              <c:f>'CONSULTAS PSICOLOGICAS'!$J$194:$J$195</c:f>
              <c:numCache>
                <c:formatCode>General</c:formatCode>
                <c:ptCount val="2"/>
                <c:pt idx="0">
                  <c:v>8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AB-48C3-9EB6-060AC26546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425312"/>
        <c:axId val="123425792"/>
      </c:barChart>
      <c:catAx>
        <c:axId val="12342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792"/>
        <c:crosses val="autoZero"/>
        <c:auto val="1"/>
        <c:lblAlgn val="ctr"/>
        <c:lblOffset val="100"/>
        <c:noMultiLvlLbl val="0"/>
      </c:catAx>
      <c:valAx>
        <c:axId val="12342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 PSICOLOGÍA MARZO</a:t>
            </a:r>
            <a:r>
              <a:rPr lang="es-GT" baseline="0"/>
              <a:t> </a:t>
            </a:r>
            <a:r>
              <a:rPr lang="es-GT"/>
              <a:t>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A8F2-45E2-B0FB-F8C93F3D5D3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A8F2-45E2-B0FB-F8C93F3D5D3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A8F2-45E2-B0FB-F8C93F3D5D3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PSICOLOGICAS'!$C$170:$C$172</c:f>
              <c:strCache>
                <c:ptCount val="3"/>
                <c:pt idx="0">
                  <c:v>Individual</c:v>
                </c:pt>
                <c:pt idx="1">
                  <c:v>Familiar </c:v>
                </c:pt>
                <c:pt idx="2">
                  <c:v>Pareja</c:v>
                </c:pt>
              </c:strCache>
            </c:strRef>
          </c:cat>
          <c:val>
            <c:numRef>
              <c:f>'CONSULTAS PSICOLOGICAS'!$D$170:$D$172</c:f>
              <c:numCache>
                <c:formatCode>General</c:formatCode>
                <c:ptCount val="3"/>
                <c:pt idx="0">
                  <c:v>14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8F2-45E2-B0FB-F8C93F3D5D3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</a:t>
            </a:r>
            <a:r>
              <a:rPr lang="es-GT" baseline="0"/>
              <a:t> PSICOLOGÍA MARZO 2025</a:t>
            </a:r>
            <a:endParaRPr lang="es-GT"/>
          </a:p>
        </c:rich>
      </c:tx>
      <c:layout>
        <c:manualLayout>
          <c:xMode val="edge"/>
          <c:yMode val="edge"/>
          <c:x val="0.19201748717580513"/>
          <c:y val="3.88302877234685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PSICOLOGICAS'!$F$170:$F$171</c:f>
              <c:strCache>
                <c:ptCount val="2"/>
                <c:pt idx="0">
                  <c:v>Primera</c:v>
                </c:pt>
                <c:pt idx="1">
                  <c:v>Seguimiento</c:v>
                </c:pt>
              </c:strCache>
            </c:strRef>
          </c:cat>
          <c:val>
            <c:numRef>
              <c:f>'CONSULTAS PSICOLOGICAS'!$G$170:$G$171</c:f>
              <c:numCache>
                <c:formatCode>General</c:formatCode>
                <c:ptCount val="2"/>
                <c:pt idx="0">
                  <c:v>9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ED-4856-B360-5020BC8490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869920"/>
        <c:axId val="991877120"/>
      </c:barChart>
      <c:catAx>
        <c:axId val="99186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77120"/>
        <c:crosses val="autoZero"/>
        <c:auto val="1"/>
        <c:lblAlgn val="ctr"/>
        <c:lblOffset val="100"/>
        <c:noMultiLvlLbl val="0"/>
      </c:catAx>
      <c:valAx>
        <c:axId val="99187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69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TERAPEUTA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PSICOLOGICAS'!$I$170:$I$171</c:f>
              <c:strCache>
                <c:ptCount val="2"/>
                <c:pt idx="0">
                  <c:v>Luciana</c:v>
                </c:pt>
                <c:pt idx="1">
                  <c:v>Shanely</c:v>
                </c:pt>
              </c:strCache>
            </c:strRef>
          </c:cat>
          <c:val>
            <c:numRef>
              <c:f>'CONSULTAS PSICOLOGICAS'!$J$170:$J$171</c:f>
              <c:numCache>
                <c:formatCode>General</c:formatCode>
                <c:ptCount val="2"/>
                <c:pt idx="0">
                  <c:v>7</c:v>
                </c:pt>
                <c:pt idx="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8A-4BBE-B36F-41AE0F8A3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425312"/>
        <c:axId val="123425792"/>
      </c:barChart>
      <c:catAx>
        <c:axId val="12342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792"/>
        <c:crosses val="autoZero"/>
        <c:auto val="1"/>
        <c:lblAlgn val="ctr"/>
        <c:lblOffset val="100"/>
        <c:noMultiLvlLbl val="0"/>
      </c:catAx>
      <c:valAx>
        <c:axId val="12342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FEBRERO2025</a:t>
            </a:r>
            <a:r>
              <a:rPr lang="es-GT" baseline="0"/>
              <a:t> </a:t>
            </a:r>
            <a:r>
              <a:rPr lang="es-GT"/>
              <a:t>CONSULTA</a:t>
            </a:r>
            <a:r>
              <a:rPr lang="es-GT" baseline="0"/>
              <a:t> INTERNA TERAPEUTA</a:t>
            </a:r>
            <a:endParaRPr lang="es-G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PSICOLOGICAS'!$H$375:$H$376</c:f>
              <c:strCache>
                <c:ptCount val="2"/>
                <c:pt idx="0">
                  <c:v>Luciana</c:v>
                </c:pt>
                <c:pt idx="1">
                  <c:v>Shanely</c:v>
                </c:pt>
              </c:strCache>
            </c:strRef>
          </c:cat>
          <c:val>
            <c:numRef>
              <c:f>'CONSULTAS PSICOLOGICAS'!$I$375:$I$376</c:f>
              <c:numCache>
                <c:formatCode>General</c:formatCode>
                <c:ptCount val="2"/>
                <c:pt idx="0">
                  <c:v>22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10-4828-9AC4-0AB18E081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2496783"/>
        <c:axId val="332498223"/>
      </c:barChart>
      <c:catAx>
        <c:axId val="332496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8223"/>
        <c:crosses val="autoZero"/>
        <c:auto val="1"/>
        <c:lblAlgn val="ctr"/>
        <c:lblOffset val="100"/>
        <c:noMultiLvlLbl val="0"/>
      </c:catAx>
      <c:valAx>
        <c:axId val="33249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67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aseline="0"/>
              <a:t>MARZO2025 </a:t>
            </a:r>
            <a:r>
              <a:rPr lang="es-GT"/>
              <a:t>CONSULTA</a:t>
            </a:r>
            <a:r>
              <a:rPr lang="es-GT" baseline="0"/>
              <a:t> INTERNA TERAPEUTA</a:t>
            </a:r>
            <a:endParaRPr lang="es-G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PSICOLOGICAS'!$H$346:$H$347</c:f>
              <c:strCache>
                <c:ptCount val="2"/>
                <c:pt idx="0">
                  <c:v>Luciana</c:v>
                </c:pt>
                <c:pt idx="1">
                  <c:v>Shanely</c:v>
                </c:pt>
              </c:strCache>
            </c:strRef>
          </c:cat>
          <c:val>
            <c:numRef>
              <c:f>'CONSULTAS PSICOLOGICAS'!$I$346:$I$347</c:f>
              <c:numCache>
                <c:formatCode>General</c:formatCode>
                <c:ptCount val="2"/>
                <c:pt idx="0">
                  <c:v>13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0B-4AFB-AC0B-5A5E1781DC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2496783"/>
        <c:axId val="332498223"/>
      </c:barChart>
      <c:catAx>
        <c:axId val="332496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8223"/>
        <c:crosses val="autoZero"/>
        <c:auto val="1"/>
        <c:lblAlgn val="ctr"/>
        <c:lblOffset val="100"/>
        <c:noMultiLvlLbl val="0"/>
      </c:catAx>
      <c:valAx>
        <c:axId val="33249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67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 PSICOLOGÍA abril</a:t>
            </a:r>
            <a:r>
              <a:rPr lang="es-GT" baseline="0"/>
              <a:t> </a:t>
            </a:r>
            <a:r>
              <a:rPr lang="es-GT"/>
              <a:t>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A1FC-4116-A65E-BCD530B0DD4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A1FC-4116-A65E-BCD530B0DD4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A1FC-4116-A65E-BCD530B0DD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PSICOLOGICAS'!$C$145:$C$147</c:f>
              <c:strCache>
                <c:ptCount val="3"/>
                <c:pt idx="0">
                  <c:v>Individual</c:v>
                </c:pt>
                <c:pt idx="1">
                  <c:v>Familiar </c:v>
                </c:pt>
                <c:pt idx="2">
                  <c:v>Pareja</c:v>
                </c:pt>
              </c:strCache>
            </c:strRef>
          </c:cat>
          <c:val>
            <c:numRef>
              <c:f>'CONSULTAS PSICOLOGICAS'!$D$145:$D$147</c:f>
              <c:numCache>
                <c:formatCode>General</c:formatCode>
                <c:ptCount val="3"/>
                <c:pt idx="0">
                  <c:v>9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1FC-4116-A65E-BCD530B0DD4F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</a:t>
            </a:r>
            <a:r>
              <a:rPr lang="es-GT" baseline="0"/>
              <a:t> PSICOLOGÍA ABRIL 2025</a:t>
            </a:r>
            <a:endParaRPr lang="es-GT"/>
          </a:p>
        </c:rich>
      </c:tx>
      <c:layout>
        <c:manualLayout>
          <c:xMode val="edge"/>
          <c:yMode val="edge"/>
          <c:x val="0.19201748717580513"/>
          <c:y val="3.88302877234685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PSICOLOGICAS'!$F$145:$F$146</c:f>
              <c:strCache>
                <c:ptCount val="2"/>
                <c:pt idx="0">
                  <c:v>Primera</c:v>
                </c:pt>
                <c:pt idx="1">
                  <c:v>Seguimiento</c:v>
                </c:pt>
              </c:strCache>
            </c:strRef>
          </c:cat>
          <c:val>
            <c:numRef>
              <c:f>'CONSULTAS PSICOLOGICAS'!$G$145:$G$146</c:f>
              <c:numCache>
                <c:formatCode>General</c:formatCode>
                <c:ptCount val="2"/>
                <c:pt idx="0">
                  <c:v>4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3-4CFC-A4FF-1319263C6B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869920"/>
        <c:axId val="991877120"/>
      </c:barChart>
      <c:catAx>
        <c:axId val="99186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77120"/>
        <c:crosses val="autoZero"/>
        <c:auto val="1"/>
        <c:lblAlgn val="ctr"/>
        <c:lblOffset val="100"/>
        <c:noMultiLvlLbl val="0"/>
      </c:catAx>
      <c:valAx>
        <c:axId val="99187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69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TERAPEUTA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PSICOLOGICAS'!$I$145:$I$146</c:f>
              <c:strCache>
                <c:ptCount val="2"/>
                <c:pt idx="0">
                  <c:v>Luciana</c:v>
                </c:pt>
                <c:pt idx="1">
                  <c:v>Shanely</c:v>
                </c:pt>
              </c:strCache>
            </c:strRef>
          </c:cat>
          <c:val>
            <c:numRef>
              <c:f>'CONSULTAS PSICOLOGICAS'!$J$145:$J$146</c:f>
              <c:numCache>
                <c:formatCode>General</c:formatCode>
                <c:ptCount val="2"/>
                <c:pt idx="0">
                  <c:v>4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AD-45E9-9E29-107FE5663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425312"/>
        <c:axId val="123425792"/>
      </c:barChart>
      <c:catAx>
        <c:axId val="12342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792"/>
        <c:crosses val="autoZero"/>
        <c:auto val="1"/>
        <c:lblAlgn val="ctr"/>
        <c:lblOffset val="100"/>
        <c:noMultiLvlLbl val="0"/>
      </c:catAx>
      <c:valAx>
        <c:axId val="12342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aseline="0"/>
              <a:t>ABRIL2025 </a:t>
            </a:r>
            <a:r>
              <a:rPr lang="es-GT"/>
              <a:t>CONSULTA</a:t>
            </a:r>
            <a:r>
              <a:rPr lang="es-GT" baseline="0"/>
              <a:t> INTERNA TERAPEUTA</a:t>
            </a:r>
            <a:endParaRPr lang="es-G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PSICOLOGICAS'!$H$325:$H$326</c:f>
              <c:strCache>
                <c:ptCount val="2"/>
                <c:pt idx="0">
                  <c:v>Luciana</c:v>
                </c:pt>
                <c:pt idx="1">
                  <c:v>Shanely</c:v>
                </c:pt>
              </c:strCache>
            </c:strRef>
          </c:cat>
          <c:val>
            <c:numRef>
              <c:f>'CONSULTAS PSICOLOGICAS'!$I$325:$I$326</c:f>
              <c:numCache>
                <c:formatCode>General</c:formatCode>
                <c:ptCount val="2"/>
                <c:pt idx="0">
                  <c:v>11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96-49B7-B365-23BC598A4D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2496783"/>
        <c:axId val="332498223"/>
      </c:barChart>
      <c:catAx>
        <c:axId val="332496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8223"/>
        <c:crosses val="autoZero"/>
        <c:auto val="1"/>
        <c:lblAlgn val="ctr"/>
        <c:lblOffset val="100"/>
        <c:noMultiLvlLbl val="0"/>
      </c:catAx>
      <c:valAx>
        <c:axId val="33249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67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aseline="0"/>
              <a:t>MAYO2025 </a:t>
            </a:r>
            <a:r>
              <a:rPr lang="es-GT"/>
              <a:t>CONSULTA</a:t>
            </a:r>
            <a:r>
              <a:rPr lang="es-GT" baseline="0"/>
              <a:t> INTERNA TERAPEUTA</a:t>
            </a:r>
            <a:endParaRPr lang="es-G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PSICOLOGICAS'!$H$301:$H$302</c:f>
              <c:strCache>
                <c:ptCount val="2"/>
                <c:pt idx="0">
                  <c:v>Luciana</c:v>
                </c:pt>
                <c:pt idx="1">
                  <c:v>Shanely</c:v>
                </c:pt>
              </c:strCache>
            </c:strRef>
          </c:cat>
          <c:val>
            <c:numRef>
              <c:f>'CONSULTAS PSICOLOGICAS'!$I$301:$I$302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1B-41E1-9DFC-92C5249D05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2496783"/>
        <c:axId val="332498223"/>
      </c:barChart>
      <c:catAx>
        <c:axId val="332496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8223"/>
        <c:crosses val="autoZero"/>
        <c:auto val="1"/>
        <c:lblAlgn val="ctr"/>
        <c:lblOffset val="100"/>
        <c:noMultiLvlLbl val="0"/>
      </c:catAx>
      <c:valAx>
        <c:axId val="33249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67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 PSICOLOGÍA MAYO</a:t>
            </a:r>
            <a:r>
              <a:rPr lang="es-GT" baseline="0"/>
              <a:t> </a:t>
            </a:r>
            <a:r>
              <a:rPr lang="es-GT"/>
              <a:t>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B5F-413D-85F8-E0C9A821AEF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B5F-413D-85F8-E0C9A821AEF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1B5F-413D-85F8-E0C9A821AEF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PSICOLOGICAS'!$C$127:$C$129</c:f>
              <c:strCache>
                <c:ptCount val="3"/>
                <c:pt idx="0">
                  <c:v>Individual</c:v>
                </c:pt>
                <c:pt idx="1">
                  <c:v>Familiar </c:v>
                </c:pt>
                <c:pt idx="2">
                  <c:v>Pareja</c:v>
                </c:pt>
              </c:strCache>
            </c:strRef>
          </c:cat>
          <c:val>
            <c:numRef>
              <c:f>'CONSULTAS PSICOLOGICAS'!$D$127:$D$129</c:f>
              <c:numCache>
                <c:formatCode>General</c:formatCode>
                <c:ptCount val="3"/>
                <c:pt idx="0">
                  <c:v>20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B5F-413D-85F8-E0C9A821AEFB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</a:t>
            </a:r>
            <a:r>
              <a:rPr lang="es-GT" baseline="0"/>
              <a:t> PSICOLOGÍA MAYO 2025</a:t>
            </a:r>
            <a:endParaRPr lang="es-GT"/>
          </a:p>
        </c:rich>
      </c:tx>
      <c:layout>
        <c:manualLayout>
          <c:xMode val="edge"/>
          <c:yMode val="edge"/>
          <c:x val="0.19201748717580513"/>
          <c:y val="3.88302877234685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PSICOLOGICAS'!$F$145:$F$146</c:f>
              <c:strCache>
                <c:ptCount val="2"/>
                <c:pt idx="0">
                  <c:v>Primera</c:v>
                </c:pt>
                <c:pt idx="1">
                  <c:v>Seguimiento</c:v>
                </c:pt>
              </c:strCache>
            </c:strRef>
          </c:cat>
          <c:val>
            <c:numRef>
              <c:f>'CONSULTAS PSICOLOGICAS'!$G$145:$G$146</c:f>
              <c:numCache>
                <c:formatCode>General</c:formatCode>
                <c:ptCount val="2"/>
                <c:pt idx="0">
                  <c:v>4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1E-4311-A3B3-84FDDD4D47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869920"/>
        <c:axId val="991877120"/>
      </c:barChart>
      <c:catAx>
        <c:axId val="99186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77120"/>
        <c:crosses val="autoZero"/>
        <c:auto val="1"/>
        <c:lblAlgn val="ctr"/>
        <c:lblOffset val="100"/>
        <c:noMultiLvlLbl val="0"/>
      </c:catAx>
      <c:valAx>
        <c:axId val="99187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69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TERAPEUTA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PSICOLOGICAS'!$I$127:$I$128</c:f>
              <c:strCache>
                <c:ptCount val="2"/>
                <c:pt idx="0">
                  <c:v>Luciana</c:v>
                </c:pt>
                <c:pt idx="1">
                  <c:v>Shanely</c:v>
                </c:pt>
              </c:strCache>
            </c:strRef>
          </c:cat>
          <c:val>
            <c:numRef>
              <c:f>'CONSULTAS PSICOLOGICAS'!$J$127:$J$128</c:f>
              <c:numCache>
                <c:formatCode>General</c:formatCode>
                <c:ptCount val="2"/>
                <c:pt idx="0">
                  <c:v>15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F0-490B-B748-15F608BD81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425312"/>
        <c:axId val="123425792"/>
      </c:barChart>
      <c:catAx>
        <c:axId val="12342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792"/>
        <c:crosses val="autoZero"/>
        <c:auto val="1"/>
        <c:lblAlgn val="ctr"/>
        <c:lblOffset val="100"/>
        <c:noMultiLvlLbl val="0"/>
      </c:catAx>
      <c:valAx>
        <c:axId val="12342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 PSICOLOGÍA jUNIO</a:t>
            </a:r>
            <a:r>
              <a:rPr lang="es-GT" baseline="0"/>
              <a:t> </a:t>
            </a:r>
            <a:r>
              <a:rPr lang="es-GT"/>
              <a:t>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4A89-4E29-BB7F-B44927289BD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4A89-4E29-BB7F-B44927289BD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4A89-4E29-BB7F-B44927289BD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PSICOLOGICAS'!$C$97:$C$99</c:f>
              <c:strCache>
                <c:ptCount val="3"/>
                <c:pt idx="0">
                  <c:v>Individual</c:v>
                </c:pt>
                <c:pt idx="1">
                  <c:v>Familiar </c:v>
                </c:pt>
                <c:pt idx="2">
                  <c:v>Pareja</c:v>
                </c:pt>
              </c:strCache>
            </c:strRef>
          </c:cat>
          <c:val>
            <c:numRef>
              <c:f>'CONSULTAS PSICOLOGICAS'!$D$97:$D$99</c:f>
              <c:numCache>
                <c:formatCode>General</c:formatCode>
                <c:ptCount val="3"/>
                <c:pt idx="0">
                  <c:v>10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A89-4E29-BB7F-B44927289BDD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</a:t>
            </a:r>
            <a:r>
              <a:rPr lang="es-GT" baseline="0"/>
              <a:t> PSICOLOGÍA JUNIO 2025</a:t>
            </a:r>
            <a:endParaRPr lang="es-GT"/>
          </a:p>
        </c:rich>
      </c:tx>
      <c:layout>
        <c:manualLayout>
          <c:xMode val="edge"/>
          <c:yMode val="edge"/>
          <c:x val="0.19201748717580513"/>
          <c:y val="3.88302877234685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PSICOLOGICAS'!$F$97:$F$98</c:f>
              <c:strCache>
                <c:ptCount val="2"/>
                <c:pt idx="0">
                  <c:v>Primera</c:v>
                </c:pt>
                <c:pt idx="1">
                  <c:v>Seguimiento</c:v>
                </c:pt>
              </c:strCache>
            </c:strRef>
          </c:cat>
          <c:val>
            <c:numRef>
              <c:f>'CONSULTAS PSICOLOGICAS'!$G$97:$G$98</c:f>
              <c:numCache>
                <c:formatCode>General</c:formatCode>
                <c:ptCount val="2"/>
                <c:pt idx="0">
                  <c:v>1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91-41CB-A28F-D091307425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869920"/>
        <c:axId val="991877120"/>
      </c:barChart>
      <c:catAx>
        <c:axId val="99186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77120"/>
        <c:crosses val="autoZero"/>
        <c:auto val="1"/>
        <c:lblAlgn val="ctr"/>
        <c:lblOffset val="100"/>
        <c:noMultiLvlLbl val="0"/>
      </c:catAx>
      <c:valAx>
        <c:axId val="99187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69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TERAPEUTA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PSICOLOGICAS'!$I$97:$I$98</c:f>
              <c:strCache>
                <c:ptCount val="2"/>
                <c:pt idx="0">
                  <c:v>Luciana</c:v>
                </c:pt>
                <c:pt idx="1">
                  <c:v>Shanely</c:v>
                </c:pt>
              </c:strCache>
            </c:strRef>
          </c:cat>
          <c:val>
            <c:numRef>
              <c:f>'CONSULTAS PSICOLOGICAS'!$J$97:$J$98</c:f>
              <c:numCache>
                <c:formatCode>General</c:formatCode>
                <c:ptCount val="2"/>
                <c:pt idx="0">
                  <c:v>8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1A-4224-8B22-C895308D0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425312"/>
        <c:axId val="123425792"/>
      </c:barChart>
      <c:catAx>
        <c:axId val="12342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792"/>
        <c:crosses val="autoZero"/>
        <c:auto val="1"/>
        <c:lblAlgn val="ctr"/>
        <c:lblOffset val="100"/>
        <c:noMultiLvlLbl val="0"/>
      </c:catAx>
      <c:valAx>
        <c:axId val="12342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 PSICOLOGÍA JULIO</a:t>
            </a:r>
            <a:r>
              <a:rPr lang="es-GT" baseline="0"/>
              <a:t> </a:t>
            </a:r>
            <a:r>
              <a:rPr lang="es-GT"/>
              <a:t>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F47-42DB-BD56-36F5D275AC7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F47-42DB-BD56-36F5D275AC7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1F47-42DB-BD56-36F5D275AC7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PSICOLOGICAS'!$C$77:$C$79</c:f>
              <c:strCache>
                <c:ptCount val="3"/>
                <c:pt idx="0">
                  <c:v>Individual</c:v>
                </c:pt>
                <c:pt idx="1">
                  <c:v>Familiar </c:v>
                </c:pt>
                <c:pt idx="2">
                  <c:v>Pareja</c:v>
                </c:pt>
              </c:strCache>
            </c:strRef>
          </c:cat>
          <c:val>
            <c:numRef>
              <c:f>'CONSULTAS PSICOLOGICAS'!$D$77:$D$79</c:f>
              <c:numCache>
                <c:formatCode>General</c:formatCode>
                <c:ptCount val="3"/>
                <c:pt idx="0">
                  <c:v>16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F47-42DB-BD56-36F5D275AC72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</a:t>
            </a:r>
            <a:r>
              <a:rPr lang="es-GT" baseline="0"/>
              <a:t> PSICOLOGÍA JULIO 2025</a:t>
            </a:r>
            <a:endParaRPr lang="es-GT"/>
          </a:p>
        </c:rich>
      </c:tx>
      <c:layout>
        <c:manualLayout>
          <c:xMode val="edge"/>
          <c:yMode val="edge"/>
          <c:x val="0.19201748717580513"/>
          <c:y val="3.88302877234685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PSICOLOGICAS'!$F$77:$F$78</c:f>
              <c:strCache>
                <c:ptCount val="2"/>
                <c:pt idx="0">
                  <c:v>Primera</c:v>
                </c:pt>
                <c:pt idx="1">
                  <c:v>Seguimiento</c:v>
                </c:pt>
              </c:strCache>
            </c:strRef>
          </c:cat>
          <c:val>
            <c:numRef>
              <c:f>'CONSULTAS PSICOLOGICAS'!$G$77:$G$78</c:f>
              <c:numCache>
                <c:formatCode>General</c:formatCode>
                <c:ptCount val="2"/>
                <c:pt idx="0">
                  <c:v>5</c:v>
                </c:pt>
                <c:pt idx="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01-46E6-A07F-040139AC7E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869920"/>
        <c:axId val="991877120"/>
      </c:barChart>
      <c:catAx>
        <c:axId val="99186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77120"/>
        <c:crosses val="autoZero"/>
        <c:auto val="1"/>
        <c:lblAlgn val="ctr"/>
        <c:lblOffset val="100"/>
        <c:noMultiLvlLbl val="0"/>
      </c:catAx>
      <c:valAx>
        <c:axId val="99187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69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TERAPEUTA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PSICOLOGICAS'!$I$77:$I$78</c:f>
              <c:strCache>
                <c:ptCount val="2"/>
                <c:pt idx="0">
                  <c:v>Luciana</c:v>
                </c:pt>
                <c:pt idx="1">
                  <c:v>Tzuny</c:v>
                </c:pt>
              </c:strCache>
            </c:strRef>
          </c:cat>
          <c:val>
            <c:numRef>
              <c:f>'CONSULTAS PSICOLOGICAS'!$I$77:$I$78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C3-45F8-AD35-0EC77BC5CBD7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'CONSULTAS PSICOLOGICAS'!$I$77:$I$78</c:f>
              <c:strCache>
                <c:ptCount val="2"/>
                <c:pt idx="0">
                  <c:v>Luciana</c:v>
                </c:pt>
                <c:pt idx="1">
                  <c:v>Tzuny</c:v>
                </c:pt>
              </c:strCache>
            </c:strRef>
          </c:cat>
          <c:val>
            <c:numRef>
              <c:f>'CONSULTAS PSICOLOGICAS'!$J$77:$J$78</c:f>
              <c:numCache>
                <c:formatCode>General</c:formatCode>
                <c:ptCount val="2"/>
                <c:pt idx="0">
                  <c:v>14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C3-45F8-AD35-0EC77BC5CB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425312"/>
        <c:axId val="123425792"/>
      </c:barChart>
      <c:catAx>
        <c:axId val="12342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792"/>
        <c:crosses val="autoZero"/>
        <c:auto val="1"/>
        <c:lblAlgn val="ctr"/>
        <c:lblOffset val="100"/>
        <c:noMultiLvlLbl val="0"/>
      </c:catAx>
      <c:valAx>
        <c:axId val="12342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 PSICOLOGÍA AGOSTO</a:t>
            </a:r>
            <a:r>
              <a:rPr lang="es-GT" baseline="0"/>
              <a:t> </a:t>
            </a:r>
            <a:r>
              <a:rPr lang="es-GT"/>
              <a:t>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187-4CE9-9C6E-AE85FDEF585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187-4CE9-9C6E-AE85FDEF585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187-4CE9-9C6E-AE85FDEF585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PSICOLOGICAS'!$C$52:$C$54</c:f>
              <c:strCache>
                <c:ptCount val="3"/>
                <c:pt idx="0">
                  <c:v>Individual</c:v>
                </c:pt>
                <c:pt idx="1">
                  <c:v>Familiar </c:v>
                </c:pt>
                <c:pt idx="2">
                  <c:v>Pareja</c:v>
                </c:pt>
              </c:strCache>
            </c:strRef>
          </c:cat>
          <c:val>
            <c:numRef>
              <c:f>'CONSULTAS PSICOLOGICAS'!$D$52:$D$54</c:f>
              <c:numCache>
                <c:formatCode>General</c:formatCode>
                <c:ptCount val="3"/>
                <c:pt idx="0">
                  <c:v>13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187-4CE9-9C6E-AE85FDEF585D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</a:t>
            </a:r>
            <a:r>
              <a:rPr lang="es-GT" baseline="0"/>
              <a:t> PSICOLOGÍA AGOSTO 2025</a:t>
            </a:r>
            <a:endParaRPr lang="es-GT"/>
          </a:p>
        </c:rich>
      </c:tx>
      <c:layout>
        <c:manualLayout>
          <c:xMode val="edge"/>
          <c:yMode val="edge"/>
          <c:x val="0.19201748717580513"/>
          <c:y val="3.88302877234685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PSICOLOGICAS'!$F$52:$F$53</c:f>
              <c:strCache>
                <c:ptCount val="2"/>
                <c:pt idx="0">
                  <c:v>Primera</c:v>
                </c:pt>
                <c:pt idx="1">
                  <c:v>Seguimiento</c:v>
                </c:pt>
              </c:strCache>
            </c:strRef>
          </c:cat>
          <c:val>
            <c:numRef>
              <c:f>'CONSULTAS PSICOLOGICAS'!$G$52:$G$53</c:f>
              <c:numCache>
                <c:formatCode>General</c:formatCode>
                <c:ptCount val="2"/>
                <c:pt idx="0">
                  <c:v>4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CC-4E58-A634-9979E2009D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869920"/>
        <c:axId val="991877120"/>
      </c:barChart>
      <c:catAx>
        <c:axId val="99186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77120"/>
        <c:crosses val="autoZero"/>
        <c:auto val="1"/>
        <c:lblAlgn val="ctr"/>
        <c:lblOffset val="100"/>
        <c:noMultiLvlLbl val="0"/>
      </c:catAx>
      <c:valAx>
        <c:axId val="99187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69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TERAPEUTA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PSICOLOGICAS'!$I$52:$I$53</c:f>
              <c:strCache>
                <c:ptCount val="2"/>
                <c:pt idx="0">
                  <c:v>Luciana</c:v>
                </c:pt>
                <c:pt idx="1">
                  <c:v>Tzuny</c:v>
                </c:pt>
              </c:strCache>
            </c:strRef>
          </c:cat>
          <c:val>
            <c:numRef>
              <c:f>'CONSULTAS PSICOLOGICAS'!$J$52:$J$53</c:f>
              <c:numCache>
                <c:formatCode>General</c:formatCode>
                <c:ptCount val="2"/>
                <c:pt idx="0">
                  <c:v>3</c:v>
                </c:pt>
                <c:pt idx="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B5-47A1-85BC-69C1A4819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425312"/>
        <c:axId val="123425792"/>
      </c:barChart>
      <c:catAx>
        <c:axId val="12342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792"/>
        <c:crosses val="autoZero"/>
        <c:auto val="1"/>
        <c:lblAlgn val="ctr"/>
        <c:lblOffset val="100"/>
        <c:noMultiLvlLbl val="0"/>
      </c:catAx>
      <c:valAx>
        <c:axId val="12342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aseline="0"/>
              <a:t>AGOSTO 2025 </a:t>
            </a:r>
            <a:r>
              <a:rPr lang="es-GT"/>
              <a:t>CONSULTA</a:t>
            </a:r>
            <a:r>
              <a:rPr lang="es-GT" baseline="0"/>
              <a:t> INTERNA TERAPEUTA</a:t>
            </a:r>
            <a:endParaRPr lang="es-G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PSICOLOGICAS'!$H$301:$H$302</c:f>
              <c:strCache>
                <c:ptCount val="2"/>
                <c:pt idx="0">
                  <c:v>Luciana</c:v>
                </c:pt>
                <c:pt idx="1">
                  <c:v>Shanely</c:v>
                </c:pt>
              </c:strCache>
            </c:strRef>
          </c:cat>
          <c:val>
            <c:numRef>
              <c:f>'CONSULTAS PSICOLOGICAS'!$I$301:$I$302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EE-4A48-8C52-CA931A1E3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2496783"/>
        <c:axId val="332498223"/>
      </c:barChart>
      <c:catAx>
        <c:axId val="332496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8223"/>
        <c:crosses val="autoZero"/>
        <c:auto val="1"/>
        <c:lblAlgn val="ctr"/>
        <c:lblOffset val="100"/>
        <c:noMultiLvlLbl val="0"/>
      </c:catAx>
      <c:valAx>
        <c:axId val="33249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3324967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 PSICOLOGÍA SEPTIEMBRE</a:t>
            </a:r>
            <a:r>
              <a:rPr lang="es-GT" baseline="0"/>
              <a:t> </a:t>
            </a:r>
            <a:r>
              <a:rPr lang="es-GT"/>
              <a:t>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B8B-41B2-8C5F-4D0669196BA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EB8B-41B2-8C5F-4D0669196BA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EB8B-41B2-8C5F-4D0669196BA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'CONSULTAS PSICOLOGICAS'!$C$30:$C$32</c:f>
              <c:strCache>
                <c:ptCount val="3"/>
                <c:pt idx="0">
                  <c:v>Individual</c:v>
                </c:pt>
                <c:pt idx="1">
                  <c:v>Familiar </c:v>
                </c:pt>
                <c:pt idx="2">
                  <c:v>Pareja</c:v>
                </c:pt>
              </c:strCache>
            </c:strRef>
          </c:cat>
          <c:val>
            <c:numRef>
              <c:f>'CONSULTAS PSICOLOGICAS'!$D$30:$D$32</c:f>
              <c:numCache>
                <c:formatCode>General</c:formatCode>
                <c:ptCount val="3"/>
                <c:pt idx="0">
                  <c:v>10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B8B-41B2-8C5F-4D0669196BAC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CONSULTAS</a:t>
            </a:r>
            <a:r>
              <a:rPr lang="es-GT" baseline="0"/>
              <a:t> PSICOLOGÍA SEPTIEMBRE 2025</a:t>
            </a:r>
            <a:endParaRPr lang="es-GT"/>
          </a:p>
        </c:rich>
      </c:tx>
      <c:layout>
        <c:manualLayout>
          <c:xMode val="edge"/>
          <c:yMode val="edge"/>
          <c:x val="0.19201748717580513"/>
          <c:y val="3.88302877234685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PSICOLOGICAS'!$F$30:$F$31</c:f>
              <c:strCache>
                <c:ptCount val="2"/>
                <c:pt idx="0">
                  <c:v>Primera</c:v>
                </c:pt>
                <c:pt idx="1">
                  <c:v>Seguimiento</c:v>
                </c:pt>
              </c:strCache>
            </c:strRef>
          </c:cat>
          <c:val>
            <c:numRef>
              <c:f>'CONSULTAS PSICOLOGICAS'!$G$30:$G$31</c:f>
              <c:numCache>
                <c:formatCode>General</c:formatCode>
                <c:ptCount val="2"/>
                <c:pt idx="0">
                  <c:v>2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D1-4529-8595-EF519A21E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869920"/>
        <c:axId val="991877120"/>
      </c:barChart>
      <c:catAx>
        <c:axId val="99186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77120"/>
        <c:crosses val="autoZero"/>
        <c:auto val="1"/>
        <c:lblAlgn val="ctr"/>
        <c:lblOffset val="100"/>
        <c:noMultiLvlLbl val="0"/>
      </c:catAx>
      <c:valAx>
        <c:axId val="99187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991869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TERAPEUTA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'CONSULTAS PSICOLOGICAS'!$I$30:$I$31</c:f>
              <c:strCache>
                <c:ptCount val="2"/>
                <c:pt idx="0">
                  <c:v>Luciana</c:v>
                </c:pt>
                <c:pt idx="1">
                  <c:v>Tzuny</c:v>
                </c:pt>
              </c:strCache>
            </c:strRef>
          </c:cat>
          <c:val>
            <c:numRef>
              <c:f>'CONSULTAS PSICOLOGICAS'!$J$30:$J$31</c:f>
              <c:numCache>
                <c:formatCode>General</c:formatCode>
                <c:ptCount val="2"/>
                <c:pt idx="0">
                  <c:v>0</c:v>
                </c:pt>
                <c:pt idx="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57-4FCA-BB5D-B55021F52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425312"/>
        <c:axId val="123425792"/>
      </c:barChart>
      <c:catAx>
        <c:axId val="12342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792"/>
        <c:crosses val="autoZero"/>
        <c:auto val="1"/>
        <c:lblAlgn val="ctr"/>
        <c:lblOffset val="100"/>
        <c:noMultiLvlLbl val="0"/>
      </c:catAx>
      <c:valAx>
        <c:axId val="12342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3425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6.xml"/><Relationship Id="rId13" Type="http://schemas.openxmlformats.org/officeDocument/2006/relationships/chart" Target="../charts/chart31.xml"/><Relationship Id="rId18" Type="http://schemas.openxmlformats.org/officeDocument/2006/relationships/chart" Target="../charts/chart36.xml"/><Relationship Id="rId26" Type="http://schemas.openxmlformats.org/officeDocument/2006/relationships/chart" Target="../charts/chart44.xml"/><Relationship Id="rId3" Type="http://schemas.openxmlformats.org/officeDocument/2006/relationships/chart" Target="../charts/chart21.xml"/><Relationship Id="rId21" Type="http://schemas.openxmlformats.org/officeDocument/2006/relationships/chart" Target="../charts/chart39.xml"/><Relationship Id="rId7" Type="http://schemas.openxmlformats.org/officeDocument/2006/relationships/chart" Target="../charts/chart25.xml"/><Relationship Id="rId12" Type="http://schemas.openxmlformats.org/officeDocument/2006/relationships/chart" Target="../charts/chart30.xml"/><Relationship Id="rId17" Type="http://schemas.openxmlformats.org/officeDocument/2006/relationships/chart" Target="../charts/chart35.xml"/><Relationship Id="rId25" Type="http://schemas.openxmlformats.org/officeDocument/2006/relationships/chart" Target="../charts/chart43.xml"/><Relationship Id="rId2" Type="http://schemas.openxmlformats.org/officeDocument/2006/relationships/chart" Target="../charts/chart20.xml"/><Relationship Id="rId16" Type="http://schemas.openxmlformats.org/officeDocument/2006/relationships/chart" Target="../charts/chart34.xml"/><Relationship Id="rId20" Type="http://schemas.openxmlformats.org/officeDocument/2006/relationships/chart" Target="../charts/chart38.xml"/><Relationship Id="rId29" Type="http://schemas.openxmlformats.org/officeDocument/2006/relationships/chart" Target="../charts/chart47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11" Type="http://schemas.openxmlformats.org/officeDocument/2006/relationships/chart" Target="../charts/chart29.xml"/><Relationship Id="rId24" Type="http://schemas.openxmlformats.org/officeDocument/2006/relationships/chart" Target="../charts/chart42.xml"/><Relationship Id="rId5" Type="http://schemas.openxmlformats.org/officeDocument/2006/relationships/chart" Target="../charts/chart23.xml"/><Relationship Id="rId15" Type="http://schemas.openxmlformats.org/officeDocument/2006/relationships/chart" Target="../charts/chart33.xml"/><Relationship Id="rId23" Type="http://schemas.openxmlformats.org/officeDocument/2006/relationships/chart" Target="../charts/chart41.xml"/><Relationship Id="rId28" Type="http://schemas.openxmlformats.org/officeDocument/2006/relationships/chart" Target="../charts/chart46.xml"/><Relationship Id="rId10" Type="http://schemas.openxmlformats.org/officeDocument/2006/relationships/chart" Target="../charts/chart28.xml"/><Relationship Id="rId19" Type="http://schemas.openxmlformats.org/officeDocument/2006/relationships/chart" Target="../charts/chart37.xml"/><Relationship Id="rId31" Type="http://schemas.openxmlformats.org/officeDocument/2006/relationships/chart" Target="../charts/chart49.xml"/><Relationship Id="rId4" Type="http://schemas.openxmlformats.org/officeDocument/2006/relationships/chart" Target="../charts/chart22.xml"/><Relationship Id="rId9" Type="http://schemas.openxmlformats.org/officeDocument/2006/relationships/chart" Target="../charts/chart27.xml"/><Relationship Id="rId14" Type="http://schemas.openxmlformats.org/officeDocument/2006/relationships/chart" Target="../charts/chart32.xml"/><Relationship Id="rId22" Type="http://schemas.openxmlformats.org/officeDocument/2006/relationships/chart" Target="../charts/chart40.xml"/><Relationship Id="rId27" Type="http://schemas.openxmlformats.org/officeDocument/2006/relationships/chart" Target="../charts/chart45.xml"/><Relationship Id="rId30" Type="http://schemas.openxmlformats.org/officeDocument/2006/relationships/chart" Target="../charts/chart4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241040</xdr:colOff>
      <xdr:row>252</xdr:row>
      <xdr:rowOff>16329</xdr:rowOff>
    </xdr:from>
    <xdr:to>
      <xdr:col>12</xdr:col>
      <xdr:colOff>831978</xdr:colOff>
      <xdr:row>267</xdr:row>
      <xdr:rowOff>45876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AB22E87D-9175-428C-BE5B-126992D6AB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1057469</xdr:colOff>
      <xdr:row>252</xdr:row>
      <xdr:rowOff>24105</xdr:rowOff>
    </xdr:from>
    <xdr:to>
      <xdr:col>18</xdr:col>
      <xdr:colOff>520959</xdr:colOff>
      <xdr:row>265</xdr:row>
      <xdr:rowOff>131407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CE3658A1-B0E4-4107-9580-375A11AD81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241040</xdr:colOff>
      <xdr:row>235</xdr:row>
      <xdr:rowOff>16329</xdr:rowOff>
    </xdr:from>
    <xdr:to>
      <xdr:col>12</xdr:col>
      <xdr:colOff>831978</xdr:colOff>
      <xdr:row>247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8E7E734-3126-49F2-BF6E-25A6A9FBB5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889208</xdr:colOff>
      <xdr:row>235</xdr:row>
      <xdr:rowOff>61738</xdr:rowOff>
    </xdr:from>
    <xdr:to>
      <xdr:col>18</xdr:col>
      <xdr:colOff>352386</xdr:colOff>
      <xdr:row>247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C022DE7-45DE-4B7C-8290-97FCA72E71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241040</xdr:colOff>
      <xdr:row>205</xdr:row>
      <xdr:rowOff>16329</xdr:rowOff>
    </xdr:from>
    <xdr:to>
      <xdr:col>12</xdr:col>
      <xdr:colOff>831978</xdr:colOff>
      <xdr:row>222</xdr:row>
      <xdr:rowOff>45876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BCFE775-4402-422B-B69C-DD1B89B41B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927308</xdr:colOff>
      <xdr:row>205</xdr:row>
      <xdr:rowOff>23638</xdr:rowOff>
    </xdr:from>
    <xdr:to>
      <xdr:col>18</xdr:col>
      <xdr:colOff>390486</xdr:colOff>
      <xdr:row>221</xdr:row>
      <xdr:rowOff>175260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17402B1-DCD4-4013-9789-89D869A128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241040</xdr:colOff>
      <xdr:row>178</xdr:row>
      <xdr:rowOff>16329</xdr:rowOff>
    </xdr:from>
    <xdr:to>
      <xdr:col>12</xdr:col>
      <xdr:colOff>831978</xdr:colOff>
      <xdr:row>195</xdr:row>
      <xdr:rowOff>45876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473F3ACD-DF7A-4988-9E9E-39D11B4914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912068</xdr:colOff>
      <xdr:row>178</xdr:row>
      <xdr:rowOff>31258</xdr:rowOff>
    </xdr:from>
    <xdr:to>
      <xdr:col>18</xdr:col>
      <xdr:colOff>375246</xdr:colOff>
      <xdr:row>195</xdr:row>
      <xdr:rowOff>53340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056A949-83C6-45F2-8267-FB2003C06E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</xdr:col>
      <xdr:colOff>241040</xdr:colOff>
      <xdr:row>147</xdr:row>
      <xdr:rowOff>16329</xdr:rowOff>
    </xdr:from>
    <xdr:to>
      <xdr:col>12</xdr:col>
      <xdr:colOff>831978</xdr:colOff>
      <xdr:row>164</xdr:row>
      <xdr:rowOff>45876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0C63F0C-893A-4FB9-95AE-98C1DD0034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12</xdr:col>
      <xdr:colOff>973028</xdr:colOff>
      <xdr:row>147</xdr:row>
      <xdr:rowOff>8398</xdr:rowOff>
    </xdr:from>
    <xdr:to>
      <xdr:col>18</xdr:col>
      <xdr:colOff>436206</xdr:colOff>
      <xdr:row>164</xdr:row>
      <xdr:rowOff>53340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82BE8813-415F-4B0D-80C3-FB33FEA622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241040</xdr:colOff>
      <xdr:row>123</xdr:row>
      <xdr:rowOff>16329</xdr:rowOff>
    </xdr:from>
    <xdr:to>
      <xdr:col>12</xdr:col>
      <xdr:colOff>831978</xdr:colOff>
      <xdr:row>140</xdr:row>
      <xdr:rowOff>45876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F7D8895E-8916-4E6C-AAB7-1E6CFE7884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988268</xdr:colOff>
      <xdr:row>123</xdr:row>
      <xdr:rowOff>16018</xdr:rowOff>
    </xdr:from>
    <xdr:to>
      <xdr:col>18</xdr:col>
      <xdr:colOff>451446</xdr:colOff>
      <xdr:row>140</xdr:row>
      <xdr:rowOff>60960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692FFF8B-A7DA-4C66-8B89-FE46609233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</xdr:col>
      <xdr:colOff>241040</xdr:colOff>
      <xdr:row>97</xdr:row>
      <xdr:rowOff>16329</xdr:rowOff>
    </xdr:from>
    <xdr:to>
      <xdr:col>12</xdr:col>
      <xdr:colOff>831978</xdr:colOff>
      <xdr:row>114</xdr:row>
      <xdr:rowOff>45876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7A55354D-84C3-43AD-B117-E868CF3832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12</xdr:col>
      <xdr:colOff>950168</xdr:colOff>
      <xdr:row>97</xdr:row>
      <xdr:rowOff>23638</xdr:rowOff>
    </xdr:from>
    <xdr:to>
      <xdr:col>18</xdr:col>
      <xdr:colOff>413346</xdr:colOff>
      <xdr:row>114</xdr:row>
      <xdr:rowOff>30480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C3400B7-A3E4-4AFE-B47B-89DF80E060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8</xdr:col>
      <xdr:colOff>241040</xdr:colOff>
      <xdr:row>55</xdr:row>
      <xdr:rowOff>16329</xdr:rowOff>
    </xdr:from>
    <xdr:to>
      <xdr:col>12</xdr:col>
      <xdr:colOff>831978</xdr:colOff>
      <xdr:row>72</xdr:row>
      <xdr:rowOff>45876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DF79D2B0-DA74-49D7-9C76-5BDD9F8EF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8</xdr:col>
      <xdr:colOff>294848</xdr:colOff>
      <xdr:row>72</xdr:row>
      <xdr:rowOff>168418</xdr:rowOff>
    </xdr:from>
    <xdr:to>
      <xdr:col>12</xdr:col>
      <xdr:colOff>885786</xdr:colOff>
      <xdr:row>88</xdr:row>
      <xdr:rowOff>116167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97D77ADC-1ADD-40AD-930F-E7489C2D08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8</xdr:col>
      <xdr:colOff>241040</xdr:colOff>
      <xdr:row>3</xdr:row>
      <xdr:rowOff>16329</xdr:rowOff>
    </xdr:from>
    <xdr:to>
      <xdr:col>12</xdr:col>
      <xdr:colOff>831978</xdr:colOff>
      <xdr:row>20</xdr:row>
      <xdr:rowOff>45876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D333BC4A-00A0-4A28-BCA9-F0ADD2AF3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8</xdr:col>
      <xdr:colOff>294848</xdr:colOff>
      <xdr:row>20</xdr:row>
      <xdr:rowOff>168418</xdr:rowOff>
    </xdr:from>
    <xdr:to>
      <xdr:col>12</xdr:col>
      <xdr:colOff>885786</xdr:colOff>
      <xdr:row>36</xdr:row>
      <xdr:rowOff>116167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9208FE71-E7C5-449E-8F8F-516276C627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182880</xdr:colOff>
      <xdr:row>199</xdr:row>
      <xdr:rowOff>140970</xdr:rowOff>
    </xdr:from>
    <xdr:to>
      <xdr:col>16</xdr:col>
      <xdr:colOff>0</xdr:colOff>
      <xdr:row>215</xdr:row>
      <xdr:rowOff>68580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8C1955CB-C6C8-4175-A0F6-9D0A43A282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93345</xdr:colOff>
      <xdr:row>199</xdr:row>
      <xdr:rowOff>148590</xdr:rowOff>
    </xdr:from>
    <xdr:to>
      <xdr:col>21</xdr:col>
      <xdr:colOff>699135</xdr:colOff>
      <xdr:row>211</xdr:row>
      <xdr:rowOff>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8E756212-4C55-439F-BBCE-E3683381FB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243840</xdr:colOff>
      <xdr:row>173</xdr:row>
      <xdr:rowOff>140970</xdr:rowOff>
    </xdr:from>
    <xdr:to>
      <xdr:col>16</xdr:col>
      <xdr:colOff>60960</xdr:colOff>
      <xdr:row>183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6266B64-0797-4C2C-B395-D47A06D438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238125</xdr:colOff>
      <xdr:row>184</xdr:row>
      <xdr:rowOff>11430</xdr:rowOff>
    </xdr:from>
    <xdr:to>
      <xdr:col>16</xdr:col>
      <xdr:colOff>51435</xdr:colOff>
      <xdr:row>199</xdr:row>
      <xdr:rowOff>169545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8123F9B-AA7D-4118-BD62-098DC209DC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175260</xdr:colOff>
      <xdr:row>173</xdr:row>
      <xdr:rowOff>125730</xdr:rowOff>
    </xdr:from>
    <xdr:to>
      <xdr:col>21</xdr:col>
      <xdr:colOff>784860</xdr:colOff>
      <xdr:row>187</xdr:row>
      <xdr:rowOff>57150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1649203-9CDD-3663-BE72-C46965E784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182880</xdr:colOff>
      <xdr:row>150</xdr:row>
      <xdr:rowOff>140970</xdr:rowOff>
    </xdr:from>
    <xdr:to>
      <xdr:col>16</xdr:col>
      <xdr:colOff>0</xdr:colOff>
      <xdr:row>162</xdr:row>
      <xdr:rowOff>22860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CA70036-213C-4E83-8639-7B6B4D7F2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93345</xdr:colOff>
      <xdr:row>150</xdr:row>
      <xdr:rowOff>148590</xdr:rowOff>
    </xdr:from>
    <xdr:to>
      <xdr:col>21</xdr:col>
      <xdr:colOff>699135</xdr:colOff>
      <xdr:row>166</xdr:row>
      <xdr:rowOff>146685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5E035AF-F68D-4A9D-9729-A19D6AF0AE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22</xdr:col>
      <xdr:colOff>15240</xdr:colOff>
      <xdr:row>150</xdr:row>
      <xdr:rowOff>179070</xdr:rowOff>
    </xdr:from>
    <xdr:to>
      <xdr:col>27</xdr:col>
      <xdr:colOff>624840</xdr:colOff>
      <xdr:row>166</xdr:row>
      <xdr:rowOff>137160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21FDE1D8-C221-487F-A2EE-9B2F740064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</xdr:col>
      <xdr:colOff>198120</xdr:colOff>
      <xdr:row>350</xdr:row>
      <xdr:rowOff>41910</xdr:rowOff>
    </xdr:from>
    <xdr:to>
      <xdr:col>15</xdr:col>
      <xdr:colOff>15240</xdr:colOff>
      <xdr:row>364</xdr:row>
      <xdr:rowOff>11430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BA224A9E-BA97-8A57-A527-38C2D51745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259080</xdr:colOff>
      <xdr:row>329</xdr:row>
      <xdr:rowOff>175260</xdr:rowOff>
    </xdr:from>
    <xdr:to>
      <xdr:col>15</xdr:col>
      <xdr:colOff>76200</xdr:colOff>
      <xdr:row>343</xdr:row>
      <xdr:rowOff>144780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1B06DEDE-C8B3-45C6-B7DD-C385DD4436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182880</xdr:colOff>
      <xdr:row>132</xdr:row>
      <xdr:rowOff>140970</xdr:rowOff>
    </xdr:from>
    <xdr:to>
      <xdr:col>16</xdr:col>
      <xdr:colOff>0</xdr:colOff>
      <xdr:row>142</xdr:row>
      <xdr:rowOff>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8F5B1390-C53C-45E9-A8CB-E5E7FE0AB1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16</xdr:col>
      <xdr:colOff>93345</xdr:colOff>
      <xdr:row>132</xdr:row>
      <xdr:rowOff>148590</xdr:rowOff>
    </xdr:from>
    <xdr:to>
      <xdr:col>21</xdr:col>
      <xdr:colOff>699135</xdr:colOff>
      <xdr:row>142</xdr:row>
      <xdr:rowOff>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7A8BB17C-59E1-4802-804C-FF8EDB8A0F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22</xdr:col>
      <xdr:colOff>76200</xdr:colOff>
      <xdr:row>132</xdr:row>
      <xdr:rowOff>160020</xdr:rowOff>
    </xdr:from>
    <xdr:to>
      <xdr:col>27</xdr:col>
      <xdr:colOff>685800</xdr:colOff>
      <xdr:row>142</xdr:row>
      <xdr:rowOff>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ECE43414-449F-4ADC-96C9-C1E018A173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259080</xdr:colOff>
      <xdr:row>305</xdr:row>
      <xdr:rowOff>175260</xdr:rowOff>
    </xdr:from>
    <xdr:to>
      <xdr:col>15</xdr:col>
      <xdr:colOff>76200</xdr:colOff>
      <xdr:row>319</xdr:row>
      <xdr:rowOff>144780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62764359-1E92-4B5A-9D9A-EEE576CDC0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9</xdr:col>
      <xdr:colOff>259080</xdr:colOff>
      <xdr:row>264</xdr:row>
      <xdr:rowOff>175260</xdr:rowOff>
    </xdr:from>
    <xdr:to>
      <xdr:col>15</xdr:col>
      <xdr:colOff>76200</xdr:colOff>
      <xdr:row>278</xdr:row>
      <xdr:rowOff>144780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B1965871-7822-4E70-9FC7-B96102CEEF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10</xdr:col>
      <xdr:colOff>182880</xdr:colOff>
      <xdr:row>102</xdr:row>
      <xdr:rowOff>140970</xdr:rowOff>
    </xdr:from>
    <xdr:to>
      <xdr:col>16</xdr:col>
      <xdr:colOff>0</xdr:colOff>
      <xdr:row>116</xdr:row>
      <xdr:rowOff>22860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E9C1D143-0D39-4CB4-9C99-0FFA279FBF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16</xdr:col>
      <xdr:colOff>93345</xdr:colOff>
      <xdr:row>102</xdr:row>
      <xdr:rowOff>148590</xdr:rowOff>
    </xdr:from>
    <xdr:to>
      <xdr:col>21</xdr:col>
      <xdr:colOff>699135</xdr:colOff>
      <xdr:row>119</xdr:row>
      <xdr:rowOff>146685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3CB3755A-24F5-4CE3-AD2E-3733E34807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21</xdr:col>
      <xdr:colOff>777240</xdr:colOff>
      <xdr:row>102</xdr:row>
      <xdr:rowOff>152400</xdr:rowOff>
    </xdr:from>
    <xdr:to>
      <xdr:col>27</xdr:col>
      <xdr:colOff>594360</xdr:colOff>
      <xdr:row>119</xdr:row>
      <xdr:rowOff>91440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2EC952A9-A02B-4B96-A633-106330B7F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10</xdr:col>
      <xdr:colOff>182880</xdr:colOff>
      <xdr:row>83</xdr:row>
      <xdr:rowOff>140970</xdr:rowOff>
    </xdr:from>
    <xdr:to>
      <xdr:col>16</xdr:col>
      <xdr:colOff>0</xdr:colOff>
      <xdr:row>94</xdr:row>
      <xdr:rowOff>0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408508B9-90FD-4457-B9F7-F0766FE90B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16</xdr:col>
      <xdr:colOff>93345</xdr:colOff>
      <xdr:row>83</xdr:row>
      <xdr:rowOff>148590</xdr:rowOff>
    </xdr:from>
    <xdr:to>
      <xdr:col>21</xdr:col>
      <xdr:colOff>699135</xdr:colOff>
      <xdr:row>94</xdr:row>
      <xdr:rowOff>121920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1D2D91BE-F30C-4C43-B137-581BB34EBF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21</xdr:col>
      <xdr:colOff>769620</xdr:colOff>
      <xdr:row>83</xdr:row>
      <xdr:rowOff>167640</xdr:rowOff>
    </xdr:from>
    <xdr:to>
      <xdr:col>27</xdr:col>
      <xdr:colOff>586740</xdr:colOff>
      <xdr:row>94</xdr:row>
      <xdr:rowOff>99060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1BD884FA-117B-403E-9DB5-FF9340EC41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10</xdr:col>
      <xdr:colOff>182880</xdr:colOff>
      <xdr:row>57</xdr:row>
      <xdr:rowOff>140970</xdr:rowOff>
    </xdr:from>
    <xdr:to>
      <xdr:col>16</xdr:col>
      <xdr:colOff>0</xdr:colOff>
      <xdr:row>70</xdr:row>
      <xdr:rowOff>22860</xdr:rowOff>
    </xdr:to>
    <xdr:graphicFrame macro="">
      <xdr:nvGraphicFramePr>
        <xdr:cNvPr id="23" name="Gráfico 22">
          <a:extLst>
            <a:ext uri="{FF2B5EF4-FFF2-40B4-BE49-F238E27FC236}">
              <a16:creationId xmlns:a16="http://schemas.microsoft.com/office/drawing/2014/main" id="{CF10D9DB-2C96-418B-8B11-1E1CDF477E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16</xdr:col>
      <xdr:colOff>93345</xdr:colOff>
      <xdr:row>57</xdr:row>
      <xdr:rowOff>148590</xdr:rowOff>
    </xdr:from>
    <xdr:to>
      <xdr:col>21</xdr:col>
      <xdr:colOff>699135</xdr:colOff>
      <xdr:row>73</xdr:row>
      <xdr:rowOff>146685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030B1715-D0D3-403F-BEE4-CB78DD2C75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22</xdr:col>
      <xdr:colOff>30480</xdr:colOff>
      <xdr:row>57</xdr:row>
      <xdr:rowOff>144780</xdr:rowOff>
    </xdr:from>
    <xdr:to>
      <xdr:col>27</xdr:col>
      <xdr:colOff>640080</xdr:colOff>
      <xdr:row>73</xdr:row>
      <xdr:rowOff>144780</xdr:rowOff>
    </xdr:to>
    <xdr:graphicFrame macro="">
      <xdr:nvGraphicFramePr>
        <xdr:cNvPr id="25" name="Gráfico 24">
          <a:extLst>
            <a:ext uri="{FF2B5EF4-FFF2-40B4-BE49-F238E27FC236}">
              <a16:creationId xmlns:a16="http://schemas.microsoft.com/office/drawing/2014/main" id="{C492BFE3-0BE9-49F9-A59A-3669AB2497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10</xdr:col>
      <xdr:colOff>182880</xdr:colOff>
      <xdr:row>35</xdr:row>
      <xdr:rowOff>140970</xdr:rowOff>
    </xdr:from>
    <xdr:to>
      <xdr:col>16</xdr:col>
      <xdr:colOff>0</xdr:colOff>
      <xdr:row>48</xdr:row>
      <xdr:rowOff>22860</xdr:rowOff>
    </xdr:to>
    <xdr:graphicFrame macro="">
      <xdr:nvGraphicFramePr>
        <xdr:cNvPr id="26" name="Gráfico 25">
          <a:extLst>
            <a:ext uri="{FF2B5EF4-FFF2-40B4-BE49-F238E27FC236}">
              <a16:creationId xmlns:a16="http://schemas.microsoft.com/office/drawing/2014/main" id="{9DC82082-0021-41D9-BDCB-A7858A0C48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16</xdr:col>
      <xdr:colOff>93345</xdr:colOff>
      <xdr:row>35</xdr:row>
      <xdr:rowOff>148590</xdr:rowOff>
    </xdr:from>
    <xdr:to>
      <xdr:col>21</xdr:col>
      <xdr:colOff>699135</xdr:colOff>
      <xdr:row>49</xdr:row>
      <xdr:rowOff>0</xdr:rowOff>
    </xdr:to>
    <xdr:graphicFrame macro="">
      <xdr:nvGraphicFramePr>
        <xdr:cNvPr id="27" name="Gráfico 26">
          <a:extLst>
            <a:ext uri="{FF2B5EF4-FFF2-40B4-BE49-F238E27FC236}">
              <a16:creationId xmlns:a16="http://schemas.microsoft.com/office/drawing/2014/main" id="{4700551D-ED6D-4C5A-888B-48572C3C6F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22</xdr:col>
      <xdr:colOff>106680</xdr:colOff>
      <xdr:row>35</xdr:row>
      <xdr:rowOff>182880</xdr:rowOff>
    </xdr:from>
    <xdr:to>
      <xdr:col>27</xdr:col>
      <xdr:colOff>716280</xdr:colOff>
      <xdr:row>49</xdr:row>
      <xdr:rowOff>0</xdr:rowOff>
    </xdr:to>
    <xdr:graphicFrame macro="">
      <xdr:nvGraphicFramePr>
        <xdr:cNvPr id="28" name="Gráfico 27">
          <a:extLst>
            <a:ext uri="{FF2B5EF4-FFF2-40B4-BE49-F238E27FC236}">
              <a16:creationId xmlns:a16="http://schemas.microsoft.com/office/drawing/2014/main" id="{28CFDEB2-DD4F-4D0D-ADBC-05F4DCED33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9</xdr:col>
      <xdr:colOff>259080</xdr:colOff>
      <xdr:row>222</xdr:row>
      <xdr:rowOff>175260</xdr:rowOff>
    </xdr:from>
    <xdr:to>
      <xdr:col>15</xdr:col>
      <xdr:colOff>76200</xdr:colOff>
      <xdr:row>236</xdr:row>
      <xdr:rowOff>144780</xdr:rowOff>
    </xdr:to>
    <xdr:graphicFrame macro="">
      <xdr:nvGraphicFramePr>
        <xdr:cNvPr id="29" name="Gráfico 28">
          <a:extLst>
            <a:ext uri="{FF2B5EF4-FFF2-40B4-BE49-F238E27FC236}">
              <a16:creationId xmlns:a16="http://schemas.microsoft.com/office/drawing/2014/main" id="{CF03EF02-685F-41F6-959C-1210FED519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10</xdr:col>
      <xdr:colOff>182880</xdr:colOff>
      <xdr:row>3</xdr:row>
      <xdr:rowOff>140970</xdr:rowOff>
    </xdr:from>
    <xdr:to>
      <xdr:col>16</xdr:col>
      <xdr:colOff>0</xdr:colOff>
      <xdr:row>16</xdr:row>
      <xdr:rowOff>22860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A8968CAD-9F7E-4775-9DF4-9C87552BF2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16</xdr:col>
      <xdr:colOff>93345</xdr:colOff>
      <xdr:row>3</xdr:row>
      <xdr:rowOff>148590</xdr:rowOff>
    </xdr:from>
    <xdr:to>
      <xdr:col>21</xdr:col>
      <xdr:colOff>699135</xdr:colOff>
      <xdr:row>19</xdr:row>
      <xdr:rowOff>146685</xdr:rowOff>
    </xdr:to>
    <xdr:graphicFrame macro="">
      <xdr:nvGraphicFramePr>
        <xdr:cNvPr id="31" name="Gráfico 30">
          <a:extLst>
            <a:ext uri="{FF2B5EF4-FFF2-40B4-BE49-F238E27FC236}">
              <a16:creationId xmlns:a16="http://schemas.microsoft.com/office/drawing/2014/main" id="{6807D1AA-68B8-4779-9A62-6CE8713BE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10</xdr:col>
      <xdr:colOff>182880</xdr:colOff>
      <xdr:row>17</xdr:row>
      <xdr:rowOff>0</xdr:rowOff>
    </xdr:from>
    <xdr:to>
      <xdr:col>16</xdr:col>
      <xdr:colOff>0</xdr:colOff>
      <xdr:row>31</xdr:row>
      <xdr:rowOff>87630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E9DC709E-F0CD-418E-8CB5-12C301ED5E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C70A5-ABFB-4A03-8366-693BC542AA5F}">
  <sheetPr codeName="Hoja1"/>
  <dimension ref="A1:M275"/>
  <sheetViews>
    <sheetView showGridLines="0" topLeftCell="A252" zoomScale="99" zoomScaleNormal="99" workbookViewId="0">
      <selection activeCell="A35" sqref="A35"/>
    </sheetView>
  </sheetViews>
  <sheetFormatPr baseColWidth="10" defaultRowHeight="14.4" x14ac:dyDescent="0.3"/>
  <cols>
    <col min="3" max="3" width="25.6640625" customWidth="1"/>
    <col min="4" max="4" width="14.6640625" customWidth="1"/>
    <col min="5" max="5" width="12.33203125" customWidth="1"/>
    <col min="7" max="7" width="27.88671875" customWidth="1"/>
    <col min="10" max="10" width="23.33203125" customWidth="1"/>
    <col min="13" max="13" width="16.6640625" customWidth="1"/>
  </cols>
  <sheetData>
    <row r="1" spans="1:13" ht="24.6" x14ac:dyDescent="0.3">
      <c r="A1" s="29" t="s">
        <v>20</v>
      </c>
      <c r="B1" s="304" t="s">
        <v>24</v>
      </c>
      <c r="C1" s="305"/>
      <c r="D1" s="305"/>
      <c r="E1" s="305"/>
      <c r="F1" s="305"/>
      <c r="G1" s="305"/>
    </row>
    <row r="2" spans="1:13" ht="17.399999999999999" x14ac:dyDescent="0.3">
      <c r="A2" s="30" t="s">
        <v>21</v>
      </c>
      <c r="B2" s="288" t="s">
        <v>502</v>
      </c>
      <c r="C2" s="306"/>
      <c r="D2" s="306"/>
      <c r="E2" s="306"/>
      <c r="F2" s="306"/>
      <c r="G2" s="306"/>
      <c r="H2" s="58"/>
    </row>
    <row r="3" spans="1:13" ht="18" customHeight="1" thickBot="1" x14ac:dyDescent="0.35">
      <c r="A3" s="280" t="s">
        <v>607</v>
      </c>
      <c r="B3" s="280"/>
      <c r="C3" s="280"/>
      <c r="D3" s="280"/>
      <c r="E3" s="280"/>
      <c r="F3" s="280"/>
      <c r="G3" s="280"/>
      <c r="H3" s="280"/>
    </row>
    <row r="4" spans="1:13" ht="31.2" x14ac:dyDescent="0.3">
      <c r="A4" s="3" t="s">
        <v>0</v>
      </c>
      <c r="B4" s="4" t="s">
        <v>1</v>
      </c>
      <c r="C4" s="5" t="s">
        <v>2</v>
      </c>
      <c r="D4" s="6" t="s">
        <v>3</v>
      </c>
      <c r="E4" s="7" t="s">
        <v>4</v>
      </c>
      <c r="F4" s="281" t="s">
        <v>5</v>
      </c>
      <c r="G4" s="282"/>
      <c r="H4" s="7" t="s">
        <v>6</v>
      </c>
      <c r="J4" s="1"/>
      <c r="K4" s="1"/>
      <c r="L4" s="1"/>
      <c r="M4" s="1"/>
    </row>
    <row r="5" spans="1:13" x14ac:dyDescent="0.3">
      <c r="A5" s="104">
        <v>45902</v>
      </c>
      <c r="B5" s="91">
        <v>0.38194444444444442</v>
      </c>
      <c r="C5" s="151" t="s">
        <v>610</v>
      </c>
      <c r="D5" s="105">
        <v>800</v>
      </c>
      <c r="E5" s="106" t="s">
        <v>61</v>
      </c>
      <c r="F5" s="275"/>
      <c r="G5" s="279"/>
      <c r="H5" s="53" t="str" cm="1">
        <f t="array" ref="H5">_xlfn.IFS(D5&lt;=700,"Seguimiento",D5=800,"Primera")</f>
        <v>Primera</v>
      </c>
      <c r="J5" s="1"/>
      <c r="K5" s="2"/>
      <c r="L5" s="31"/>
      <c r="M5" s="32"/>
    </row>
    <row r="6" spans="1:13" x14ac:dyDescent="0.3">
      <c r="A6" s="104">
        <v>45902</v>
      </c>
      <c r="B6" s="91">
        <v>0.4236111111111111</v>
      </c>
      <c r="C6" s="151" t="s">
        <v>611</v>
      </c>
      <c r="D6" s="105">
        <v>700</v>
      </c>
      <c r="E6" s="106" t="s">
        <v>18</v>
      </c>
      <c r="F6" s="283" t="s">
        <v>426</v>
      </c>
      <c r="G6" s="284"/>
      <c r="H6" s="53" t="str" cm="1">
        <f t="array" ref="H6">_xlfn.IFS(D6&lt;=700,"Seguimiento",D6=800,"Primera")</f>
        <v>Seguimiento</v>
      </c>
      <c r="J6" s="1"/>
      <c r="K6" s="2"/>
      <c r="L6" s="31"/>
      <c r="M6" s="32"/>
    </row>
    <row r="7" spans="1:13" x14ac:dyDescent="0.3">
      <c r="A7" s="104">
        <v>45902</v>
      </c>
      <c r="B7" s="91">
        <v>0.55555555555555558</v>
      </c>
      <c r="C7" s="151" t="s">
        <v>612</v>
      </c>
      <c r="D7" s="105">
        <v>800</v>
      </c>
      <c r="E7" s="106" t="s">
        <v>17</v>
      </c>
      <c r="F7" s="275" t="s">
        <v>613</v>
      </c>
      <c r="G7" s="279"/>
      <c r="H7" s="53" t="str" cm="1">
        <f t="array" ref="H7">_xlfn.IFS(D7&lt;=700,"Seguimiento",D7=800,"Primera")</f>
        <v>Primera</v>
      </c>
      <c r="J7" s="1"/>
      <c r="K7" s="2"/>
      <c r="L7" s="31"/>
      <c r="M7" s="32"/>
    </row>
    <row r="8" spans="1:13" x14ac:dyDescent="0.3">
      <c r="A8" s="104">
        <v>45903</v>
      </c>
      <c r="B8" s="91">
        <v>0.43055555555555558</v>
      </c>
      <c r="C8" s="151" t="s">
        <v>614</v>
      </c>
      <c r="D8" s="92">
        <v>800</v>
      </c>
      <c r="E8" s="106" t="s">
        <v>18</v>
      </c>
      <c r="F8" s="285" t="s">
        <v>561</v>
      </c>
      <c r="G8" s="271"/>
      <c r="H8" s="53" t="str" cm="1">
        <f t="array" ref="H8">_xlfn.IFS(D8&lt;=700,"Seguimiento",D8=800,"Primera")</f>
        <v>Primera</v>
      </c>
      <c r="J8" s="1"/>
      <c r="K8" s="1"/>
      <c r="L8" s="1"/>
      <c r="M8" s="1"/>
    </row>
    <row r="9" spans="1:13" x14ac:dyDescent="0.3">
      <c r="A9" s="104">
        <v>45905</v>
      </c>
      <c r="B9" s="91">
        <v>0.38194444444444442</v>
      </c>
      <c r="C9" s="151" t="s">
        <v>618</v>
      </c>
      <c r="D9" s="92">
        <v>700</v>
      </c>
      <c r="E9" s="106" t="s">
        <v>18</v>
      </c>
      <c r="F9" s="285" t="s">
        <v>561</v>
      </c>
      <c r="G9" s="271"/>
      <c r="H9" s="53" t="str" cm="1">
        <f t="array" ref="H9">_xlfn.IFS(D9&lt;=700,"Seguimiento",D9=800,"Primera")</f>
        <v>Seguimiento</v>
      </c>
    </row>
    <row r="10" spans="1:13" x14ac:dyDescent="0.3">
      <c r="A10" s="104">
        <v>45905</v>
      </c>
      <c r="B10" s="91">
        <v>0.4236111111111111</v>
      </c>
      <c r="C10" s="251" t="s">
        <v>605</v>
      </c>
      <c r="D10" s="92">
        <v>700</v>
      </c>
      <c r="E10" s="106" t="s">
        <v>18</v>
      </c>
      <c r="F10" s="272" t="s">
        <v>619</v>
      </c>
      <c r="G10" s="271"/>
      <c r="H10" s="53" t="str" cm="1">
        <f t="array" ref="H10">_xlfn.IFS(D10&lt;=700,"Seguimiento",D10=800,"Primera")</f>
        <v>Seguimiento</v>
      </c>
    </row>
    <row r="11" spans="1:13" x14ac:dyDescent="0.3">
      <c r="A11" s="104">
        <v>45905</v>
      </c>
      <c r="B11" s="91">
        <v>0.46180555555555558</v>
      </c>
      <c r="C11" s="151" t="s">
        <v>560</v>
      </c>
      <c r="D11" s="92">
        <v>700</v>
      </c>
      <c r="E11" s="93" t="s">
        <v>18</v>
      </c>
      <c r="F11" s="285" t="s">
        <v>561</v>
      </c>
      <c r="G11" s="271"/>
      <c r="H11" s="53" t="str" cm="1">
        <f t="array" ref="H11">_xlfn.IFS(D11&lt;=700,"Seguimiento",D11=800,"Primera")</f>
        <v>Seguimiento</v>
      </c>
    </row>
    <row r="12" spans="1:13" ht="14.4" customHeight="1" x14ac:dyDescent="0.3">
      <c r="A12" s="94">
        <v>45905</v>
      </c>
      <c r="B12" s="91">
        <v>0.52083333333333337</v>
      </c>
      <c r="C12" s="93" t="s">
        <v>620</v>
      </c>
      <c r="D12" s="92">
        <v>800</v>
      </c>
      <c r="E12" s="106" t="s">
        <v>18</v>
      </c>
      <c r="F12" s="272" t="s">
        <v>621</v>
      </c>
      <c r="G12" s="271"/>
      <c r="H12" s="53" t="str" cm="1">
        <f t="array" ref="H12">_xlfn.IFS(D12&lt;=700,"Seguimiento",D12=800,"Primera")</f>
        <v>Primera</v>
      </c>
    </row>
    <row r="13" spans="1:13" ht="14.4" customHeight="1" x14ac:dyDescent="0.3">
      <c r="A13" s="94">
        <v>45906</v>
      </c>
      <c r="B13" s="91">
        <v>0.38541666666666669</v>
      </c>
      <c r="C13" s="93" t="s">
        <v>622</v>
      </c>
      <c r="D13" s="92">
        <v>700</v>
      </c>
      <c r="E13" s="106" t="s">
        <v>18</v>
      </c>
      <c r="F13" s="272" t="s">
        <v>623</v>
      </c>
      <c r="G13" s="271"/>
      <c r="H13" s="53" t="str" cm="1">
        <f t="array" ref="H13">_xlfn.IFS(D13&lt;=700,"Seguimiento",D13=800,"Primera")</f>
        <v>Seguimiento</v>
      </c>
    </row>
    <row r="14" spans="1:13" ht="13.8" customHeight="1" x14ac:dyDescent="0.3">
      <c r="A14" s="94">
        <v>45909</v>
      </c>
      <c r="B14" s="91">
        <v>0.46875</v>
      </c>
      <c r="C14" s="93" t="s">
        <v>352</v>
      </c>
      <c r="D14" s="92">
        <v>700</v>
      </c>
      <c r="E14" s="106" t="s">
        <v>18</v>
      </c>
      <c r="F14" s="272" t="s">
        <v>625</v>
      </c>
      <c r="G14" s="271"/>
      <c r="H14" s="53" t="s">
        <v>23</v>
      </c>
    </row>
    <row r="15" spans="1:13" ht="13.8" customHeight="1" x14ac:dyDescent="0.3">
      <c r="A15" s="94">
        <v>45911</v>
      </c>
      <c r="B15" s="91">
        <v>0.39374999999999999</v>
      </c>
      <c r="C15" s="93" t="s">
        <v>565</v>
      </c>
      <c r="D15" s="92">
        <v>700</v>
      </c>
      <c r="E15" s="106" t="s">
        <v>18</v>
      </c>
      <c r="F15" s="46"/>
      <c r="G15" s="126" t="s">
        <v>627</v>
      </c>
      <c r="H15" s="53" t="str" cm="1">
        <f t="array" ref="H15">_xlfn.IFS(D15&lt;=700,"Seguimiento",D15=800,"Primera")</f>
        <v>Seguimiento</v>
      </c>
    </row>
    <row r="16" spans="1:13" x14ac:dyDescent="0.3">
      <c r="A16" s="94">
        <v>45911</v>
      </c>
      <c r="B16" s="91">
        <v>0.42708333333333331</v>
      </c>
      <c r="C16" s="93" t="s">
        <v>626</v>
      </c>
      <c r="D16" s="105">
        <v>700</v>
      </c>
      <c r="E16" s="106" t="s">
        <v>17</v>
      </c>
      <c r="G16" s="266" t="s">
        <v>628</v>
      </c>
      <c r="H16" s="53" t="str" cm="1">
        <f t="array" ref="H16">_xlfn.IFS(D16&lt;=700,"Seguimiento",D16=800,"Primera")</f>
        <v>Seguimiento</v>
      </c>
    </row>
    <row r="17" spans="1:8" x14ac:dyDescent="0.3">
      <c r="A17" s="94">
        <v>45912</v>
      </c>
      <c r="B17" s="91">
        <v>0.45833333333333331</v>
      </c>
      <c r="C17" s="109" t="s">
        <v>419</v>
      </c>
      <c r="D17" s="92">
        <v>700</v>
      </c>
      <c r="E17" s="106" t="s">
        <v>18</v>
      </c>
      <c r="F17" s="272" t="s">
        <v>561</v>
      </c>
      <c r="G17" s="271"/>
      <c r="H17" s="53" t="s">
        <v>23</v>
      </c>
    </row>
    <row r="18" spans="1:8" ht="14.4" customHeight="1" x14ac:dyDescent="0.3">
      <c r="A18" s="94">
        <v>45912</v>
      </c>
      <c r="B18" s="52">
        <v>8.3333333333333329E-2</v>
      </c>
      <c r="C18" s="109" t="s">
        <v>592</v>
      </c>
      <c r="D18" s="92">
        <v>700</v>
      </c>
      <c r="E18" s="93" t="s">
        <v>18</v>
      </c>
      <c r="F18" s="275" t="s">
        <v>630</v>
      </c>
      <c r="G18" s="279"/>
      <c r="H18" s="53" t="str" cm="1">
        <f t="array" ref="H18">_xlfn.IFS(D18&lt;=700,"Seguimiento",D18=800,"Primera")</f>
        <v>Seguimiento</v>
      </c>
    </row>
    <row r="19" spans="1:8" x14ac:dyDescent="0.3">
      <c r="A19" s="104">
        <v>45916</v>
      </c>
      <c r="B19" s="91">
        <v>0.41666666666666669</v>
      </c>
      <c r="C19" s="151" t="s">
        <v>631</v>
      </c>
      <c r="D19" s="92">
        <v>700</v>
      </c>
      <c r="E19" s="93" t="s">
        <v>18</v>
      </c>
      <c r="F19" s="275" t="s">
        <v>632</v>
      </c>
      <c r="G19" s="279"/>
      <c r="H19" s="53" t="str" cm="1">
        <f t="array" ref="H19">_xlfn.IFS(D19&lt;=700,"Seguimiento",D19=800,"Primera")</f>
        <v>Seguimiento</v>
      </c>
    </row>
    <row r="20" spans="1:8" x14ac:dyDescent="0.3">
      <c r="A20" s="104">
        <v>45917</v>
      </c>
      <c r="B20" s="91">
        <v>0.41666666666666669</v>
      </c>
      <c r="C20" s="151" t="s">
        <v>257</v>
      </c>
      <c r="D20" s="92">
        <v>700</v>
      </c>
      <c r="E20" s="93" t="s">
        <v>18</v>
      </c>
      <c r="F20" s="275" t="s">
        <v>634</v>
      </c>
      <c r="G20" s="279"/>
      <c r="H20" s="53" t="str" cm="1">
        <f t="array" ref="H20">_xlfn.IFS(D20&lt;=700,"Seguimiento",D20=800,"Primera")</f>
        <v>Seguimiento</v>
      </c>
    </row>
    <row r="21" spans="1:8" x14ac:dyDescent="0.3">
      <c r="A21" s="104">
        <v>45917</v>
      </c>
      <c r="B21" s="91">
        <v>0.46527777777777779</v>
      </c>
      <c r="C21" s="151" t="s">
        <v>526</v>
      </c>
      <c r="D21" s="92">
        <v>700</v>
      </c>
      <c r="E21" s="93" t="s">
        <v>18</v>
      </c>
      <c r="F21" s="275" t="s">
        <v>561</v>
      </c>
      <c r="G21" s="279"/>
      <c r="H21" s="53" t="str" cm="1">
        <f t="array" ref="H21">_xlfn.IFS(D21&lt;=700,"Seguimiento",D21=800,"Primera")</f>
        <v>Seguimiento</v>
      </c>
    </row>
    <row r="22" spans="1:8" x14ac:dyDescent="0.3">
      <c r="A22" s="104">
        <v>45917</v>
      </c>
      <c r="B22" s="91">
        <v>0.5</v>
      </c>
      <c r="C22" s="151" t="s">
        <v>633</v>
      </c>
      <c r="D22" s="92">
        <v>700</v>
      </c>
      <c r="E22" s="106" t="s">
        <v>18</v>
      </c>
      <c r="F22" s="275" t="s">
        <v>561</v>
      </c>
      <c r="G22" s="279"/>
      <c r="H22" s="53" t="str" cm="1">
        <f t="array" ref="H22">_xlfn.IFS(D22&lt;=700,"Seguimiento",D22=800,"Primera")</f>
        <v>Seguimiento</v>
      </c>
    </row>
    <row r="23" spans="1:8" x14ac:dyDescent="0.3">
      <c r="A23" s="104">
        <v>45919</v>
      </c>
      <c r="B23" s="91">
        <v>5.5555555555555552E-2</v>
      </c>
      <c r="C23" s="151" t="s">
        <v>636</v>
      </c>
      <c r="D23" s="92">
        <v>700</v>
      </c>
      <c r="E23" s="106" t="s">
        <v>18</v>
      </c>
      <c r="F23" s="275" t="s">
        <v>637</v>
      </c>
      <c r="G23" s="276"/>
      <c r="H23" s="53" t="str" cm="1">
        <f t="array" ref="H23">_xlfn.IFS(D23&lt;=700,"Seguimiento",D23=800,"Primera")</f>
        <v>Seguimiento</v>
      </c>
    </row>
    <row r="24" spans="1:8" x14ac:dyDescent="0.3">
      <c r="A24" s="104">
        <v>45919</v>
      </c>
      <c r="B24" s="91">
        <v>9.375E-2</v>
      </c>
      <c r="C24" s="151" t="s">
        <v>638</v>
      </c>
      <c r="D24" s="92">
        <v>700</v>
      </c>
      <c r="E24" s="106" t="s">
        <v>18</v>
      </c>
      <c r="F24" s="275" t="s">
        <v>561</v>
      </c>
      <c r="G24" s="279"/>
      <c r="H24" s="53" t="str" cm="1">
        <f t="array" ref="H24">_xlfn.IFS(D24&lt;=700,"Seguimiento",D24=800,"Primera")</f>
        <v>Seguimiento</v>
      </c>
    </row>
    <row r="25" spans="1:8" x14ac:dyDescent="0.3">
      <c r="A25" s="104">
        <v>45919</v>
      </c>
      <c r="B25" s="91">
        <v>0.17430555555555555</v>
      </c>
      <c r="C25" s="151" t="s">
        <v>639</v>
      </c>
      <c r="D25" s="92">
        <v>800</v>
      </c>
      <c r="E25" s="93" t="s">
        <v>18</v>
      </c>
      <c r="F25" s="275" t="s">
        <v>561</v>
      </c>
      <c r="G25" s="276"/>
      <c r="H25" s="53" t="str" cm="1">
        <f t="array" ref="H25">_xlfn.IFS(D25&lt;=700,"Seguimiento",D25=800,"Primera")</f>
        <v>Primera</v>
      </c>
    </row>
    <row r="26" spans="1:8" x14ac:dyDescent="0.3">
      <c r="A26" s="104">
        <v>45920</v>
      </c>
      <c r="B26" s="91">
        <v>0.38611111111111113</v>
      </c>
      <c r="C26" s="151" t="s">
        <v>589</v>
      </c>
      <c r="D26" s="92">
        <v>700</v>
      </c>
      <c r="E26" s="93" t="s">
        <v>18</v>
      </c>
      <c r="F26" s="275" t="s">
        <v>561</v>
      </c>
      <c r="G26" s="276"/>
      <c r="H26" s="53" t="str" cm="1">
        <f t="array" ref="H26">_xlfn.IFS(D26&lt;=700,"Seguimiento",D26=800,"Primera")</f>
        <v>Seguimiento</v>
      </c>
    </row>
    <row r="27" spans="1:8" x14ac:dyDescent="0.3">
      <c r="A27" s="104">
        <v>45922</v>
      </c>
      <c r="B27" s="91">
        <v>0.39374999999999999</v>
      </c>
      <c r="C27" s="151" t="s">
        <v>640</v>
      </c>
      <c r="D27" s="92">
        <v>700</v>
      </c>
      <c r="E27" s="93" t="s">
        <v>18</v>
      </c>
      <c r="F27" s="275" t="s">
        <v>561</v>
      </c>
      <c r="G27" s="276"/>
      <c r="H27" s="53" t="str" cm="1">
        <f t="array" ref="H27">_xlfn.IFS(D27&lt;=700,"Seguimiento",D27=800,"Primera")</f>
        <v>Seguimiento</v>
      </c>
    </row>
    <row r="28" spans="1:8" x14ac:dyDescent="0.3">
      <c r="A28" s="104">
        <v>45922</v>
      </c>
      <c r="B28" s="91">
        <v>0.43055555555555558</v>
      </c>
      <c r="C28" s="151" t="s">
        <v>641</v>
      </c>
      <c r="D28" s="92">
        <v>800</v>
      </c>
      <c r="E28" s="93" t="s">
        <v>18</v>
      </c>
      <c r="F28" s="275" t="s">
        <v>561</v>
      </c>
      <c r="G28" s="276"/>
      <c r="H28" s="53" t="str" cm="1">
        <f t="array" ref="H28">_xlfn.IFS(D28&lt;=700,"Seguimiento",D28=800,"Primera")</f>
        <v>Primera</v>
      </c>
    </row>
    <row r="29" spans="1:8" x14ac:dyDescent="0.3">
      <c r="A29" s="104">
        <v>45923</v>
      </c>
      <c r="B29" s="91">
        <v>0.48194444444444445</v>
      </c>
      <c r="C29" s="241" t="s">
        <v>642</v>
      </c>
      <c r="D29" s="92">
        <v>800</v>
      </c>
      <c r="E29" s="93" t="s">
        <v>18</v>
      </c>
      <c r="F29" s="275" t="s">
        <v>561</v>
      </c>
      <c r="G29" s="276"/>
      <c r="H29" s="53" t="str" cm="1">
        <f t="array" ref="H29">_xlfn.IFS(D29&lt;=700,"Seguimiento",D29=800,"Primera")</f>
        <v>Primera</v>
      </c>
    </row>
    <row r="30" spans="1:8" x14ac:dyDescent="0.3">
      <c r="A30" s="104">
        <v>45925</v>
      </c>
      <c r="B30" s="91">
        <v>0.45833333333333331</v>
      </c>
      <c r="C30" s="252" t="s">
        <v>646</v>
      </c>
      <c r="D30" s="92">
        <v>700</v>
      </c>
      <c r="E30" s="93" t="s">
        <v>18</v>
      </c>
      <c r="F30" s="275" t="s">
        <v>647</v>
      </c>
      <c r="G30" s="276"/>
      <c r="H30" s="53" t="str" cm="1">
        <f t="array" ref="H30">_xlfn.IFS(D30&lt;=700,"Seguimiento",D30=800,"Primera")</f>
        <v>Seguimiento</v>
      </c>
    </row>
    <row r="31" spans="1:8" x14ac:dyDescent="0.3">
      <c r="A31" s="104">
        <v>45926</v>
      </c>
      <c r="B31" s="91">
        <v>0.45833333333333331</v>
      </c>
      <c r="C31" s="93" t="s">
        <v>419</v>
      </c>
      <c r="D31" s="92">
        <v>700</v>
      </c>
      <c r="E31" s="93" t="s">
        <v>18</v>
      </c>
      <c r="F31" s="275" t="s">
        <v>648</v>
      </c>
      <c r="G31" s="276"/>
      <c r="H31" s="53" t="str" cm="1">
        <f t="array" ref="H31">_xlfn.IFS(D31&lt;=700,"Seguimiento",D31=800,"Primera")</f>
        <v>Seguimiento</v>
      </c>
    </row>
    <row r="32" spans="1:8" ht="15" thickBot="1" x14ac:dyDescent="0.35">
      <c r="A32" s="94">
        <v>45926</v>
      </c>
      <c r="B32" s="91">
        <v>8.3333333333333329E-2</v>
      </c>
      <c r="C32" s="93" t="s">
        <v>650</v>
      </c>
      <c r="D32" s="92">
        <v>700</v>
      </c>
      <c r="E32" s="93" t="s">
        <v>18</v>
      </c>
      <c r="F32" s="273" t="s">
        <v>649</v>
      </c>
      <c r="G32" s="274"/>
      <c r="H32" s="53" t="str" cm="1">
        <f t="array" ref="H32">_xlfn.IFS(D32&lt;=700,"Seguimiento",D32=800,"Primera")</f>
        <v>Seguimiento</v>
      </c>
    </row>
    <row r="33" spans="1:8" x14ac:dyDescent="0.3">
      <c r="A33" s="136">
        <v>45927</v>
      </c>
      <c r="B33" s="247">
        <v>0.375</v>
      </c>
      <c r="C33" t="s">
        <v>633</v>
      </c>
      <c r="D33" s="248">
        <v>700</v>
      </c>
      <c r="E33" s="93" t="s">
        <v>18</v>
      </c>
      <c r="F33" s="275" t="s">
        <v>175</v>
      </c>
      <c r="G33" s="276"/>
      <c r="H33" s="53" t="str" cm="1">
        <f t="array" ref="H33">_xlfn.IFS(D33&lt;=700,"Seguimiento",D33=800,"Primera")</f>
        <v>Seguimiento</v>
      </c>
    </row>
    <row r="34" spans="1:8" x14ac:dyDescent="0.3">
      <c r="A34" s="94">
        <v>45929</v>
      </c>
      <c r="B34" s="91">
        <v>0.41666666666666669</v>
      </c>
      <c r="C34" s="93" t="s">
        <v>651</v>
      </c>
      <c r="D34" s="92">
        <v>700</v>
      </c>
      <c r="E34" s="93" t="s">
        <v>161</v>
      </c>
      <c r="F34" s="275" t="s">
        <v>37</v>
      </c>
      <c r="G34" s="276"/>
      <c r="H34" s="53" t="str" cm="1">
        <f t="array" ref="H34">_xlfn.IFS(D34&lt;=700,"Seguimiento",D34=800,"Primera")</f>
        <v>Seguimiento</v>
      </c>
    </row>
    <row r="35" spans="1:8" x14ac:dyDescent="0.3">
      <c r="A35" s="94"/>
      <c r="B35" s="91"/>
      <c r="C35" s="93"/>
      <c r="D35" s="92"/>
      <c r="E35" s="93"/>
      <c r="F35" s="275"/>
      <c r="G35" s="276"/>
      <c r="H35" s="17" t="str" cm="1">
        <f t="array" ref="H35">_xlfn.IFS(D35&lt;=700,"Seguimiento",D35=800,"Primera")</f>
        <v>Seguimiento</v>
      </c>
    </row>
    <row r="36" spans="1:8" x14ac:dyDescent="0.3">
      <c r="A36" s="94"/>
      <c r="B36" s="91"/>
      <c r="C36" s="98"/>
      <c r="D36" s="92"/>
      <c r="E36" s="93"/>
      <c r="F36" s="275"/>
      <c r="G36" s="276"/>
      <c r="H36" s="17" t="str" cm="1">
        <f t="array" ref="H36">_xlfn.IFS(D36&lt;=700,"Seguimiento",D36=800,"Primera")</f>
        <v>Seguimiento</v>
      </c>
    </row>
    <row r="37" spans="1:8" x14ac:dyDescent="0.3">
      <c r="A37" s="94"/>
      <c r="B37" s="96"/>
      <c r="C37" s="37"/>
      <c r="D37" s="97"/>
      <c r="E37" s="93"/>
      <c r="F37" s="277"/>
      <c r="G37" s="278"/>
      <c r="H37" s="17" t="s">
        <v>23</v>
      </c>
    </row>
    <row r="38" spans="1:8" x14ac:dyDescent="0.3">
      <c r="A38" s="94"/>
      <c r="B38" s="91"/>
      <c r="C38" s="99"/>
      <c r="D38" s="92"/>
      <c r="E38" s="106"/>
      <c r="F38" s="275"/>
      <c r="G38" s="276"/>
      <c r="H38" s="17" t="str" cm="1">
        <f t="array" ref="H38">_xlfn.IFS(D38&lt;=700,"Seguimiento",D38=800,"Primera")</f>
        <v>Seguimiento</v>
      </c>
    </row>
    <row r="39" spans="1:8" x14ac:dyDescent="0.3">
      <c r="A39" s="28"/>
      <c r="B39" s="16"/>
      <c r="C39" s="99"/>
      <c r="D39" s="92"/>
      <c r="E39" s="17"/>
      <c r="F39" s="275"/>
      <c r="G39" s="276"/>
      <c r="H39" s="17" t="str" cm="1">
        <f t="array" ref="H39">_xlfn.IFS(D39&lt;=700,"Seguimiento",D39=800,"Primera")</f>
        <v>Seguimiento</v>
      </c>
    </row>
    <row r="40" spans="1:8" x14ac:dyDescent="0.3">
      <c r="A40" s="28"/>
      <c r="B40" s="52"/>
      <c r="C40" s="109"/>
      <c r="D40" s="50"/>
      <c r="E40" s="17"/>
      <c r="F40" s="270"/>
      <c r="G40" s="271"/>
      <c r="H40" s="17" t="str" cm="1">
        <f t="array" ref="H40">_xlfn.IFS(D40&lt;=700,"Seguimiento",D40=800,"Primera")</f>
        <v>Seguimiento</v>
      </c>
    </row>
    <row r="41" spans="1:8" x14ac:dyDescent="0.3">
      <c r="A41" s="28"/>
      <c r="B41" s="16"/>
      <c r="C41" s="18"/>
      <c r="D41" s="50"/>
      <c r="E41" s="17"/>
      <c r="F41" s="270"/>
      <c r="G41" s="271"/>
      <c r="H41" s="17" t="str" cm="1">
        <f t="array" ref="H41">_xlfn.IFS(D41&lt;=700,"Seguimiento",D41=800,"Primera")</f>
        <v>Seguimiento</v>
      </c>
    </row>
    <row r="42" spans="1:8" x14ac:dyDescent="0.3">
      <c r="A42" s="28"/>
      <c r="B42" s="16"/>
      <c r="C42" s="18"/>
      <c r="D42" s="50"/>
      <c r="E42" s="17"/>
      <c r="F42" s="272"/>
      <c r="G42" s="271"/>
      <c r="H42" s="17" t="str" cm="1">
        <f t="array" ref="H42">_xlfn.IFS(D42&lt;=700,"Seguimiento",D42=800,"Primera")</f>
        <v>Seguimiento</v>
      </c>
    </row>
    <row r="43" spans="1:8" x14ac:dyDescent="0.3">
      <c r="A43" s="28"/>
      <c r="B43" s="16"/>
      <c r="C43" s="18"/>
      <c r="D43" s="50"/>
      <c r="E43" s="17"/>
      <c r="F43" s="272"/>
      <c r="G43" s="271"/>
      <c r="H43" s="17" t="str" cm="1">
        <f t="array" ref="H43">_xlfn.IFS(D43&lt;=700,"Seguimiento",D43=800,"Primera")</f>
        <v>Seguimiento</v>
      </c>
    </row>
    <row r="44" spans="1:8" x14ac:dyDescent="0.3">
      <c r="A44" s="28"/>
      <c r="B44" s="16"/>
      <c r="C44" s="18"/>
      <c r="D44" s="50"/>
      <c r="E44" s="17"/>
      <c r="F44" s="272"/>
      <c r="G44" s="271"/>
      <c r="H44" s="17" t="str" cm="1">
        <f t="array" ref="H44">_xlfn.IFS(D44&lt;=700,"Seguimiento",D44=800,"Primera")</f>
        <v>Seguimiento</v>
      </c>
    </row>
    <row r="45" spans="1:8" x14ac:dyDescent="0.3">
      <c r="A45" s="28"/>
      <c r="B45" s="16"/>
      <c r="C45" s="18"/>
      <c r="D45" s="50"/>
      <c r="E45" s="17"/>
      <c r="F45" s="270"/>
      <c r="G45" s="271"/>
      <c r="H45" s="17" t="str" cm="1">
        <f t="array" ref="H45">_xlfn.IFS(D45&lt;=700,"Seguimiento",D45=800,"Primera")</f>
        <v>Seguimiento</v>
      </c>
    </row>
    <row r="46" spans="1:8" x14ac:dyDescent="0.3">
      <c r="A46" s="15"/>
      <c r="B46" s="16"/>
      <c r="C46" s="18"/>
      <c r="D46" s="57"/>
      <c r="E46" s="17"/>
      <c r="F46" s="268"/>
      <c r="G46" s="268"/>
      <c r="H46" s="17" t="str" cm="1">
        <f t="array" ref="H46">_xlfn.IFS(D46&lt;=700,"Seguimiento",D46=800,"Primera")</f>
        <v>Seguimiento</v>
      </c>
    </row>
    <row r="47" spans="1:8" x14ac:dyDescent="0.3">
      <c r="A47" s="15"/>
      <c r="B47" s="16"/>
      <c r="C47" s="18"/>
      <c r="D47" s="57"/>
      <c r="E47" s="17"/>
      <c r="F47" s="268"/>
      <c r="G47" s="268"/>
      <c r="H47" s="17" t="str" cm="1">
        <f t="array" ref="H47">_xlfn.IFS(D47&lt;=700,"Seguimiento",D47=800,"Primera")</f>
        <v>Seguimiento</v>
      </c>
    </row>
    <row r="48" spans="1:8" x14ac:dyDescent="0.3">
      <c r="A48" s="28"/>
      <c r="B48" s="16"/>
      <c r="C48" s="18"/>
      <c r="D48" s="50"/>
      <c r="E48" s="17"/>
      <c r="F48" s="272"/>
      <c r="G48" s="271"/>
      <c r="H48" s="17" t="str" cm="1">
        <f t="array" ref="H48">_xlfn.IFS(D48&lt;=700,"Seguimiento",D48=800,"Primera")</f>
        <v>Seguimiento</v>
      </c>
    </row>
    <row r="49" spans="1:13" x14ac:dyDescent="0.3">
      <c r="A49" s="28"/>
      <c r="B49" s="16"/>
      <c r="C49" s="18"/>
      <c r="D49" s="50"/>
      <c r="E49" s="17"/>
      <c r="F49" s="270"/>
      <c r="G49" s="271"/>
      <c r="H49" s="17" t="str" cm="1">
        <f t="array" ref="H49">_xlfn.IFS(D49&lt;=700,"Seguimiento",D49=800,"Primera")</f>
        <v>Seguimiento</v>
      </c>
    </row>
    <row r="50" spans="1:13" x14ac:dyDescent="0.3">
      <c r="A50" s="15"/>
      <c r="B50" s="16"/>
      <c r="C50" s="18"/>
      <c r="D50" s="57"/>
      <c r="E50" s="37"/>
      <c r="F50" s="268"/>
      <c r="G50" s="268"/>
      <c r="H50" s="17" t="str" cm="1">
        <f t="array" ref="H50">_xlfn.IFS(D50&lt;=700,"Seguimiento",D50=800,"Primera")</f>
        <v>Seguimiento</v>
      </c>
    </row>
    <row r="51" spans="1:13" ht="18" x14ac:dyDescent="0.35">
      <c r="B51" s="34"/>
      <c r="C51" s="35" t="s">
        <v>22</v>
      </c>
      <c r="D51" s="36">
        <f>SUM(D5:D50)</f>
        <v>21700</v>
      </c>
      <c r="F51" s="269"/>
      <c r="G51" s="269"/>
    </row>
    <row r="52" spans="1:13" x14ac:dyDescent="0.3">
      <c r="G52" s="12" t="s">
        <v>23</v>
      </c>
      <c r="H52" s="37">
        <f>COUNTIF(H5:H50,G52)</f>
        <v>39</v>
      </c>
    </row>
    <row r="53" spans="1:13" x14ac:dyDescent="0.3">
      <c r="G53" s="12" t="s">
        <v>19</v>
      </c>
      <c r="H53" s="37">
        <f>COUNTIF(H5:H50,G53)</f>
        <v>7</v>
      </c>
    </row>
    <row r="54" spans="1:13" x14ac:dyDescent="0.3">
      <c r="G54" s="2"/>
    </row>
    <row r="55" spans="1:13" ht="18" customHeight="1" thickBot="1" x14ac:dyDescent="0.35">
      <c r="A55" s="280" t="s">
        <v>550</v>
      </c>
      <c r="B55" s="280"/>
      <c r="C55" s="280"/>
      <c r="D55" s="280"/>
      <c r="E55" s="280"/>
      <c r="F55" s="280"/>
      <c r="G55" s="280"/>
      <c r="H55" s="280"/>
    </row>
    <row r="56" spans="1:13" ht="31.8" thickBot="1" x14ac:dyDescent="0.35">
      <c r="A56" s="3" t="s">
        <v>0</v>
      </c>
      <c r="B56" s="4" t="s">
        <v>1</v>
      </c>
      <c r="C56" s="5" t="s">
        <v>2</v>
      </c>
      <c r="D56" s="6" t="s">
        <v>3</v>
      </c>
      <c r="E56" s="7" t="s">
        <v>4</v>
      </c>
      <c r="F56" s="281" t="s">
        <v>5</v>
      </c>
      <c r="G56" s="282"/>
      <c r="H56" s="7" t="s">
        <v>6</v>
      </c>
      <c r="J56" s="1"/>
      <c r="K56" s="1"/>
      <c r="L56" s="1"/>
      <c r="M56" s="1"/>
    </row>
    <row r="57" spans="1:13" x14ac:dyDescent="0.3">
      <c r="A57" s="253">
        <v>45870</v>
      </c>
      <c r="B57" s="254">
        <v>0.45833333333333331</v>
      </c>
      <c r="C57" s="255" t="s">
        <v>555</v>
      </c>
      <c r="D57" s="256">
        <v>800</v>
      </c>
      <c r="E57" s="257" t="s">
        <v>18</v>
      </c>
      <c r="F57" s="309"/>
      <c r="G57" s="310"/>
      <c r="H57" s="258" t="str" cm="1">
        <f t="array" ref="H57">_xlfn.IFS(D57&lt;=700,"Seguimiento",D57=800,"Primera")</f>
        <v>Primera</v>
      </c>
      <c r="J57" s="1"/>
      <c r="K57" s="2"/>
      <c r="L57" s="31"/>
      <c r="M57" s="32"/>
    </row>
    <row r="58" spans="1:13" x14ac:dyDescent="0.3">
      <c r="A58" s="259">
        <v>45873</v>
      </c>
      <c r="B58" s="91">
        <v>0.41666666666666669</v>
      </c>
      <c r="C58" s="108" t="s">
        <v>564</v>
      </c>
      <c r="D58" s="236">
        <v>800</v>
      </c>
      <c r="E58" s="106" t="s">
        <v>61</v>
      </c>
      <c r="F58" s="275"/>
      <c r="G58" s="276"/>
      <c r="H58" s="260" t="str" cm="1">
        <f t="array" ref="H58">_xlfn.IFS(D58&lt;=700,"Seguimiento",D58=800,"Primera")</f>
        <v>Primera</v>
      </c>
      <c r="J58" s="1"/>
      <c r="K58" s="2"/>
      <c r="L58" s="31"/>
      <c r="M58" s="32"/>
    </row>
    <row r="59" spans="1:13" x14ac:dyDescent="0.3">
      <c r="A59" s="259">
        <v>45873</v>
      </c>
      <c r="B59" s="91">
        <v>0.45833333333333331</v>
      </c>
      <c r="C59" s="108" t="s">
        <v>191</v>
      </c>
      <c r="D59" s="236">
        <v>700</v>
      </c>
      <c r="E59" s="106" t="s">
        <v>17</v>
      </c>
      <c r="F59" s="275" t="s">
        <v>192</v>
      </c>
      <c r="G59" s="279"/>
      <c r="H59" s="260" t="str" cm="1">
        <f t="array" ref="H59">_xlfn.IFS(D59&lt;=700,"Seguimiento",D59=800,"Primera")</f>
        <v>Seguimiento</v>
      </c>
      <c r="J59" s="1"/>
      <c r="K59" s="2"/>
      <c r="L59" s="31"/>
      <c r="M59" s="32"/>
    </row>
    <row r="60" spans="1:13" x14ac:dyDescent="0.3">
      <c r="A60" s="259">
        <v>45874</v>
      </c>
      <c r="B60" s="91">
        <v>0.45694444444444443</v>
      </c>
      <c r="C60" s="108" t="s">
        <v>66</v>
      </c>
      <c r="D60" s="235">
        <v>700</v>
      </c>
      <c r="E60" s="106" t="s">
        <v>18</v>
      </c>
      <c r="F60" s="285"/>
      <c r="G60" s="271"/>
      <c r="H60" s="260" t="str" cm="1">
        <f t="array" ref="H60">_xlfn.IFS(D60&lt;=700,"Seguimiento",D60=800,"Primera")</f>
        <v>Seguimiento</v>
      </c>
      <c r="J60" s="1"/>
      <c r="K60" s="1"/>
      <c r="L60" s="1"/>
      <c r="M60" s="1"/>
    </row>
    <row r="61" spans="1:13" x14ac:dyDescent="0.3">
      <c r="A61" s="259">
        <v>45875</v>
      </c>
      <c r="B61" s="91">
        <v>0.37152777777777779</v>
      </c>
      <c r="C61" s="151" t="s">
        <v>558</v>
      </c>
      <c r="D61" s="92">
        <v>600</v>
      </c>
      <c r="E61" s="106" t="s">
        <v>61</v>
      </c>
      <c r="F61" s="285" t="s">
        <v>557</v>
      </c>
      <c r="G61" s="271"/>
      <c r="H61" s="260" t="str" cm="1">
        <f t="array" ref="H61">_xlfn.IFS(D61&lt;=700,"Seguimiento",D61=800,"Primera")</f>
        <v>Seguimiento</v>
      </c>
    </row>
    <row r="62" spans="1:13" x14ac:dyDescent="0.3">
      <c r="A62" s="259">
        <v>45875</v>
      </c>
      <c r="B62" s="91">
        <v>0.41319444444444442</v>
      </c>
      <c r="C62" s="223" t="s">
        <v>560</v>
      </c>
      <c r="D62" s="235">
        <v>700</v>
      </c>
      <c r="E62" s="106" t="s">
        <v>18</v>
      </c>
      <c r="F62" s="272" t="s">
        <v>561</v>
      </c>
      <c r="G62" s="271"/>
      <c r="H62" s="260" t="str" cm="1">
        <f t="array" ref="H62">_xlfn.IFS(D62&lt;=700,"Seguimiento",D62=800,"Primera")</f>
        <v>Seguimiento</v>
      </c>
    </row>
    <row r="63" spans="1:13" x14ac:dyDescent="0.3">
      <c r="A63" s="259">
        <v>45876</v>
      </c>
      <c r="B63" s="91">
        <v>0.375</v>
      </c>
      <c r="C63" s="108" t="s">
        <v>565</v>
      </c>
      <c r="D63" s="235">
        <v>700</v>
      </c>
      <c r="E63" s="93" t="s">
        <v>18</v>
      </c>
      <c r="F63" s="285" t="s">
        <v>537</v>
      </c>
      <c r="G63" s="271"/>
      <c r="H63" s="260" t="str" cm="1">
        <f t="array" ref="H63">_xlfn.IFS(D63&lt;=700,"Seguimiento",D63=800,"Primera")</f>
        <v>Seguimiento</v>
      </c>
    </row>
    <row r="64" spans="1:13" ht="14.4" customHeight="1" x14ac:dyDescent="0.3">
      <c r="A64" s="261">
        <v>45876</v>
      </c>
      <c r="B64" s="91">
        <v>0.41666666666666669</v>
      </c>
      <c r="C64" s="107" t="s">
        <v>272</v>
      </c>
      <c r="D64" s="235">
        <v>700</v>
      </c>
      <c r="E64" s="106" t="s">
        <v>18</v>
      </c>
      <c r="F64" s="272" t="s">
        <v>561</v>
      </c>
      <c r="G64" s="271"/>
      <c r="H64" s="260" t="str" cm="1">
        <f t="array" ref="H64">_xlfn.IFS(D64&lt;=700,"Seguimiento",D64=800,"Primera")</f>
        <v>Seguimiento</v>
      </c>
    </row>
    <row r="65" spans="1:8" ht="14.4" customHeight="1" x14ac:dyDescent="0.3">
      <c r="A65" s="261">
        <v>45876</v>
      </c>
      <c r="B65" s="91">
        <v>0.45833333333333331</v>
      </c>
      <c r="C65" s="107" t="s">
        <v>566</v>
      </c>
      <c r="D65" s="235">
        <v>700</v>
      </c>
      <c r="E65" s="106" t="s">
        <v>567</v>
      </c>
      <c r="F65" s="272"/>
      <c r="G65" s="271"/>
      <c r="H65" s="260" t="str" cm="1">
        <f t="array" ref="H65">_xlfn.IFS(D65&lt;=700,"Seguimiento",D65=800,"Primera")</f>
        <v>Seguimiento</v>
      </c>
    </row>
    <row r="66" spans="1:8" ht="13.8" customHeight="1" x14ac:dyDescent="0.3">
      <c r="A66" s="261">
        <v>45877</v>
      </c>
      <c r="B66" s="91">
        <v>0.41666666666666669</v>
      </c>
      <c r="C66" s="107" t="s">
        <v>564</v>
      </c>
      <c r="D66" s="235">
        <v>700</v>
      </c>
      <c r="E66" s="106" t="s">
        <v>61</v>
      </c>
      <c r="F66" s="272" t="s">
        <v>561</v>
      </c>
      <c r="G66" s="271"/>
      <c r="H66" s="260" t="s">
        <v>23</v>
      </c>
    </row>
    <row r="67" spans="1:8" ht="13.8" customHeight="1" x14ac:dyDescent="0.3">
      <c r="A67" s="261">
        <v>45877</v>
      </c>
      <c r="B67" s="91">
        <v>0.45833333333333331</v>
      </c>
      <c r="C67" s="107" t="s">
        <v>592</v>
      </c>
      <c r="D67" s="235">
        <v>700</v>
      </c>
      <c r="E67" s="245" t="s">
        <v>18</v>
      </c>
      <c r="F67" s="239"/>
      <c r="G67" s="240"/>
      <c r="H67" s="260" t="str" cm="1">
        <f t="array" ref="H67">_xlfn.IFS(D67&lt;=700,"Seguimiento",D67=800,"Primera")</f>
        <v>Seguimiento</v>
      </c>
    </row>
    <row r="68" spans="1:8" x14ac:dyDescent="0.3">
      <c r="A68" s="261">
        <v>45881</v>
      </c>
      <c r="B68" s="91">
        <v>0.45833333333333331</v>
      </c>
      <c r="C68" s="93" t="s">
        <v>568</v>
      </c>
      <c r="D68" s="105">
        <v>700</v>
      </c>
      <c r="E68" s="106" t="s">
        <v>569</v>
      </c>
      <c r="F68" s="272" t="s">
        <v>561</v>
      </c>
      <c r="G68" s="271"/>
      <c r="H68" s="260" t="str" cm="1">
        <f t="array" ref="H68">_xlfn.IFS(D68&lt;=700,"Seguimiento",D68=800,"Primera")</f>
        <v>Seguimiento</v>
      </c>
    </row>
    <row r="69" spans="1:8" x14ac:dyDescent="0.3">
      <c r="A69" s="261">
        <v>45881</v>
      </c>
      <c r="B69" s="91">
        <v>0.5</v>
      </c>
      <c r="C69" s="95" t="s">
        <v>570</v>
      </c>
      <c r="D69" s="235">
        <v>800</v>
      </c>
      <c r="E69" s="106" t="s">
        <v>18</v>
      </c>
      <c r="F69" s="272" t="s">
        <v>561</v>
      </c>
      <c r="G69" s="271"/>
      <c r="H69" s="260" t="s">
        <v>23</v>
      </c>
    </row>
    <row r="70" spans="1:8" ht="14.4" customHeight="1" x14ac:dyDescent="0.3">
      <c r="A70" s="261">
        <v>45881</v>
      </c>
      <c r="B70" s="52">
        <v>0.54166666666666663</v>
      </c>
      <c r="C70" s="95" t="s">
        <v>191</v>
      </c>
      <c r="D70" s="235">
        <v>700</v>
      </c>
      <c r="E70" s="93" t="s">
        <v>18</v>
      </c>
      <c r="F70" s="275" t="s">
        <v>571</v>
      </c>
      <c r="G70" s="279"/>
      <c r="H70" s="260" t="str" cm="1">
        <f t="array" ref="H70">_xlfn.IFS(D70&lt;=700,"Seguimiento",D70=800,"Primera")</f>
        <v>Seguimiento</v>
      </c>
    </row>
    <row r="71" spans="1:8" x14ac:dyDescent="0.3">
      <c r="A71" s="259">
        <v>45882</v>
      </c>
      <c r="B71" s="91">
        <v>0.4236111111111111</v>
      </c>
      <c r="C71" s="108" t="s">
        <v>572</v>
      </c>
      <c r="D71" s="246">
        <v>700</v>
      </c>
      <c r="E71" s="93" t="s">
        <v>549</v>
      </c>
      <c r="F71" s="275" t="s">
        <v>561</v>
      </c>
      <c r="G71" s="279"/>
      <c r="H71" s="260" t="str" cm="1">
        <f t="array" ref="H71">_xlfn.IFS(D71&lt;=700,"Seguimiento",D71=800,"Primera")</f>
        <v>Seguimiento</v>
      </c>
    </row>
    <row r="72" spans="1:8" x14ac:dyDescent="0.3">
      <c r="A72" s="259">
        <v>45882</v>
      </c>
      <c r="B72" s="91">
        <v>0.45833333333333331</v>
      </c>
      <c r="C72" s="108" t="s">
        <v>560</v>
      </c>
      <c r="D72" s="235">
        <v>700</v>
      </c>
      <c r="E72" s="93" t="s">
        <v>18</v>
      </c>
      <c r="F72" s="275" t="s">
        <v>561</v>
      </c>
      <c r="G72" s="279"/>
      <c r="H72" s="260" t="str" cm="1">
        <f t="array" ref="H72">_xlfn.IFS(D72&lt;=700,"Seguimiento",D72=800,"Primera")</f>
        <v>Seguimiento</v>
      </c>
    </row>
    <row r="73" spans="1:8" x14ac:dyDescent="0.3">
      <c r="A73" s="259">
        <v>45882</v>
      </c>
      <c r="B73" s="91">
        <v>0.5</v>
      </c>
      <c r="C73" s="151" t="s">
        <v>573</v>
      </c>
      <c r="D73" s="92">
        <v>800</v>
      </c>
      <c r="E73" s="93" t="s">
        <v>18</v>
      </c>
      <c r="F73" s="275" t="s">
        <v>594</v>
      </c>
      <c r="G73" s="279"/>
      <c r="H73" s="260" t="str" cm="1">
        <f t="array" ref="H73">_xlfn.IFS(D73&lt;=700,"Seguimiento",D73=800,"Primera")</f>
        <v>Primera</v>
      </c>
    </row>
    <row r="74" spans="1:8" x14ac:dyDescent="0.3">
      <c r="A74" s="259">
        <v>45882</v>
      </c>
      <c r="B74" s="91">
        <v>0.66666666666666663</v>
      </c>
      <c r="C74" s="108" t="s">
        <v>574</v>
      </c>
      <c r="D74" s="235">
        <v>800</v>
      </c>
      <c r="E74" s="106" t="s">
        <v>17</v>
      </c>
      <c r="F74" s="275" t="s">
        <v>561</v>
      </c>
      <c r="G74" s="279"/>
      <c r="H74" s="260" t="str" cm="1">
        <f t="array" ref="H74">_xlfn.IFS(D74&lt;=700,"Seguimiento",D74=800,"Primera")</f>
        <v>Primera</v>
      </c>
    </row>
    <row r="75" spans="1:8" x14ac:dyDescent="0.3">
      <c r="A75" s="259">
        <v>45883</v>
      </c>
      <c r="B75" s="91">
        <v>0.39027777777777778</v>
      </c>
      <c r="C75" s="151" t="s">
        <v>596</v>
      </c>
      <c r="D75" s="92">
        <v>800</v>
      </c>
      <c r="E75" s="106" t="s">
        <v>17</v>
      </c>
      <c r="F75" s="275" t="s">
        <v>561</v>
      </c>
      <c r="G75" s="276"/>
      <c r="H75" s="260" t="str" cm="1">
        <f t="array" ref="H75">_xlfn.IFS(D75&lt;=700,"Seguimiento",D75=800,"Primera")</f>
        <v>Primera</v>
      </c>
    </row>
    <row r="76" spans="1:8" x14ac:dyDescent="0.3">
      <c r="A76" s="259">
        <v>45883</v>
      </c>
      <c r="B76" s="91">
        <v>0.44513888888888886</v>
      </c>
      <c r="C76" s="151" t="s">
        <v>582</v>
      </c>
      <c r="D76" s="92">
        <v>700</v>
      </c>
      <c r="E76" s="106" t="s">
        <v>17</v>
      </c>
      <c r="F76" s="275" t="s">
        <v>583</v>
      </c>
      <c r="G76" s="279"/>
      <c r="H76" s="260" t="str" cm="1">
        <f t="array" ref="H76">_xlfn.IFS(D76&lt;=700,"Seguimiento",D76=800,"Primera")</f>
        <v>Seguimiento</v>
      </c>
    </row>
    <row r="77" spans="1:8" x14ac:dyDescent="0.3">
      <c r="A77" s="259">
        <v>45883</v>
      </c>
      <c r="B77" s="91">
        <v>0.51597222222222228</v>
      </c>
      <c r="C77" s="108" t="s">
        <v>584</v>
      </c>
      <c r="D77" s="235">
        <v>800</v>
      </c>
      <c r="E77" s="93" t="s">
        <v>18</v>
      </c>
      <c r="F77" s="275" t="s">
        <v>585</v>
      </c>
      <c r="G77" s="276"/>
      <c r="H77" s="260" t="str" cm="1">
        <f t="array" ref="H77">_xlfn.IFS(D77&lt;=700,"Seguimiento",D77=800,"Primera")</f>
        <v>Primera</v>
      </c>
    </row>
    <row r="78" spans="1:8" x14ac:dyDescent="0.3">
      <c r="A78" s="259">
        <v>45883</v>
      </c>
      <c r="B78" s="91">
        <v>8.3333333333333329E-2</v>
      </c>
      <c r="C78" s="108" t="s">
        <v>516</v>
      </c>
      <c r="D78" s="235">
        <v>700</v>
      </c>
      <c r="E78" s="93" t="s">
        <v>18</v>
      </c>
      <c r="F78" s="275" t="s">
        <v>561</v>
      </c>
      <c r="G78" s="276"/>
      <c r="H78" s="260" t="str" cm="1">
        <f t="array" ref="H78">_xlfn.IFS(D78&lt;=700,"Seguimiento",D78=800,"Primera")</f>
        <v>Seguimiento</v>
      </c>
    </row>
    <row r="79" spans="1:8" x14ac:dyDescent="0.3">
      <c r="A79" s="259">
        <v>45885</v>
      </c>
      <c r="B79" s="91">
        <v>0.375</v>
      </c>
      <c r="C79" s="108" t="s">
        <v>593</v>
      </c>
      <c r="D79" s="246">
        <v>700</v>
      </c>
      <c r="E79" s="93" t="s">
        <v>549</v>
      </c>
      <c r="F79" s="242"/>
      <c r="G79" s="243"/>
      <c r="H79" s="260" t="str" cm="1">
        <f t="array" ref="H79">_xlfn.IFS(D79&lt;=700,"Seguimiento",D79=800,"Primera")</f>
        <v>Seguimiento</v>
      </c>
    </row>
    <row r="80" spans="1:8" x14ac:dyDescent="0.3">
      <c r="A80" s="259">
        <v>45887</v>
      </c>
      <c r="B80" s="91">
        <v>0.375</v>
      </c>
      <c r="C80" s="151" t="s">
        <v>564</v>
      </c>
      <c r="D80" s="92">
        <v>700</v>
      </c>
      <c r="E80" s="93" t="s">
        <v>18</v>
      </c>
      <c r="F80" s="275" t="s">
        <v>561</v>
      </c>
      <c r="G80" s="276"/>
      <c r="H80" s="260" t="str" cm="1">
        <f t="array" ref="H80">_xlfn.IFS(D80&lt;=700,"Seguimiento",D80=800,"Primera")</f>
        <v>Seguimiento</v>
      </c>
    </row>
    <row r="81" spans="1:8" x14ac:dyDescent="0.3">
      <c r="A81" s="259">
        <v>45887</v>
      </c>
      <c r="B81" s="91">
        <v>0.41666666666666669</v>
      </c>
      <c r="C81" s="241" t="s">
        <v>586</v>
      </c>
      <c r="D81" s="92">
        <v>700</v>
      </c>
      <c r="E81" s="93" t="s">
        <v>18</v>
      </c>
      <c r="F81" s="275" t="s">
        <v>561</v>
      </c>
      <c r="G81" s="276"/>
      <c r="H81" s="260" t="str" cm="1">
        <f t="array" ref="H81">_xlfn.IFS(D81&lt;=700,"Seguimiento",D81=800,"Primera")</f>
        <v>Seguimiento</v>
      </c>
    </row>
    <row r="82" spans="1:8" x14ac:dyDescent="0.3">
      <c r="A82" s="259">
        <v>45887</v>
      </c>
      <c r="B82" s="91">
        <v>0.45833333333333331</v>
      </c>
      <c r="C82" s="252" t="s">
        <v>587</v>
      </c>
      <c r="D82" s="92">
        <v>700</v>
      </c>
      <c r="E82" s="93" t="s">
        <v>18</v>
      </c>
      <c r="F82" s="275" t="s">
        <v>561</v>
      </c>
      <c r="G82" s="276"/>
      <c r="H82" s="260" t="str" cm="1">
        <f t="array" ref="H82">_xlfn.IFS(D82&lt;=700,"Seguimiento",D82=800,"Primera")</f>
        <v>Seguimiento</v>
      </c>
    </row>
    <row r="83" spans="1:8" x14ac:dyDescent="0.3">
      <c r="A83" s="259">
        <v>45887</v>
      </c>
      <c r="B83" s="91">
        <v>0.51597222222222228</v>
      </c>
      <c r="C83" s="93" t="s">
        <v>253</v>
      </c>
      <c r="D83" s="92">
        <v>700</v>
      </c>
      <c r="E83" s="93" t="s">
        <v>18</v>
      </c>
      <c r="F83" s="275" t="s">
        <v>561</v>
      </c>
      <c r="G83" s="276"/>
      <c r="H83" s="260" t="str" cm="1">
        <f t="array" ref="H83">_xlfn.IFS(D83&lt;=700,"Seguimiento",D83=800,"Primera")</f>
        <v>Seguimiento</v>
      </c>
    </row>
    <row r="84" spans="1:8" x14ac:dyDescent="0.3">
      <c r="A84" s="261">
        <v>45888</v>
      </c>
      <c r="B84" s="91">
        <v>0.4152777777777778</v>
      </c>
      <c r="C84" s="93" t="s">
        <v>588</v>
      </c>
      <c r="D84" s="92">
        <v>700</v>
      </c>
      <c r="E84" s="93" t="s">
        <v>18</v>
      </c>
      <c r="F84" s="275" t="s">
        <v>561</v>
      </c>
      <c r="G84" s="276"/>
      <c r="H84" s="260" t="str" cm="1">
        <f t="array" ref="H84">_xlfn.IFS(D84&lt;=700,"Seguimiento",D84=800,"Primera")</f>
        <v>Seguimiento</v>
      </c>
    </row>
    <row r="85" spans="1:8" x14ac:dyDescent="0.3">
      <c r="A85" s="262">
        <v>45888</v>
      </c>
      <c r="B85" s="247">
        <v>8.3333333333333329E-2</v>
      </c>
      <c r="C85" t="s">
        <v>597</v>
      </c>
      <c r="D85" s="248">
        <v>800</v>
      </c>
      <c r="E85" s="93" t="s">
        <v>18</v>
      </c>
      <c r="F85" s="275" t="s">
        <v>561</v>
      </c>
      <c r="G85" s="276"/>
      <c r="H85" s="260" t="str" cm="1">
        <f t="array" ref="H85">_xlfn.IFS(D85&lt;=700,"Seguimiento",D85=800,"Primera")</f>
        <v>Primera</v>
      </c>
    </row>
    <row r="86" spans="1:8" x14ac:dyDescent="0.3">
      <c r="A86" s="261">
        <v>45889</v>
      </c>
      <c r="B86" s="91">
        <v>0.41666666666666669</v>
      </c>
      <c r="C86" s="93" t="s">
        <v>560</v>
      </c>
      <c r="D86" s="92">
        <v>700</v>
      </c>
      <c r="E86" s="93" t="s">
        <v>18</v>
      </c>
      <c r="F86" s="275" t="s">
        <v>561</v>
      </c>
      <c r="G86" s="276"/>
      <c r="H86" s="260" t="str" cm="1">
        <f t="array" ref="H86">_xlfn.IFS(D86&lt;=700,"Seguimiento",D86=800,"Primera")</f>
        <v>Seguimiento</v>
      </c>
    </row>
    <row r="87" spans="1:8" x14ac:dyDescent="0.3">
      <c r="A87" s="261">
        <v>45889</v>
      </c>
      <c r="B87" s="91">
        <v>0.45833333333333331</v>
      </c>
      <c r="C87" s="93" t="s">
        <v>598</v>
      </c>
      <c r="D87" s="92">
        <v>800</v>
      </c>
      <c r="E87" s="93" t="s">
        <v>18</v>
      </c>
      <c r="F87" s="275" t="s">
        <v>561</v>
      </c>
      <c r="G87" s="276"/>
      <c r="H87" s="260" t="str" cm="1">
        <f t="array" ref="H87">_xlfn.IFS(D87&lt;=700,"Seguimiento",D87=800,"Primera")</f>
        <v>Primera</v>
      </c>
    </row>
    <row r="88" spans="1:8" x14ac:dyDescent="0.3">
      <c r="A88" s="261">
        <v>45892</v>
      </c>
      <c r="B88" s="91">
        <v>0.375</v>
      </c>
      <c r="C88" s="98" t="s">
        <v>210</v>
      </c>
      <c r="D88" s="92">
        <v>700</v>
      </c>
      <c r="E88" s="93" t="s">
        <v>18</v>
      </c>
      <c r="F88" s="275" t="s">
        <v>561</v>
      </c>
      <c r="G88" s="276"/>
      <c r="H88" s="260" t="str" cm="1">
        <f t="array" ref="H88">_xlfn.IFS(D88&lt;=700,"Seguimiento",D88=800,"Primera")</f>
        <v>Seguimiento</v>
      </c>
    </row>
    <row r="89" spans="1:8" x14ac:dyDescent="0.3">
      <c r="A89" s="261">
        <v>45892</v>
      </c>
      <c r="B89" s="96">
        <v>0.58333333333333337</v>
      </c>
      <c r="C89" s="37" t="s">
        <v>599</v>
      </c>
      <c r="D89" s="97">
        <v>800</v>
      </c>
      <c r="E89" s="93" t="s">
        <v>18</v>
      </c>
      <c r="F89" s="277"/>
      <c r="G89" s="278"/>
      <c r="H89" s="260" t="s">
        <v>23</v>
      </c>
    </row>
    <row r="90" spans="1:8" x14ac:dyDescent="0.3">
      <c r="A90" s="261">
        <v>45895</v>
      </c>
      <c r="B90" s="91">
        <v>0.36805555555555558</v>
      </c>
      <c r="C90" s="99" t="s">
        <v>604</v>
      </c>
      <c r="D90" s="92">
        <v>800</v>
      </c>
      <c r="E90" s="106" t="s">
        <v>17</v>
      </c>
      <c r="F90" s="275" t="s">
        <v>561</v>
      </c>
      <c r="G90" s="276"/>
      <c r="H90" s="260" t="str" cm="1">
        <f t="array" ref="H90">_xlfn.IFS(D90&lt;=700,"Seguimiento",D90=800,"Primera")</f>
        <v>Primera</v>
      </c>
    </row>
    <row r="91" spans="1:8" x14ac:dyDescent="0.3">
      <c r="A91" s="176">
        <v>45896</v>
      </c>
      <c r="B91" s="16">
        <v>0.41666666666666669</v>
      </c>
      <c r="C91" s="99" t="s">
        <v>560</v>
      </c>
      <c r="D91" s="92">
        <v>700</v>
      </c>
      <c r="E91" s="17" t="s">
        <v>18</v>
      </c>
      <c r="F91" s="275" t="s">
        <v>561</v>
      </c>
      <c r="G91" s="276"/>
      <c r="H91" s="260" t="str" cm="1">
        <f t="array" ref="H91">_xlfn.IFS(D91&lt;=700,"Seguimiento",D91=800,"Primera")</f>
        <v>Seguimiento</v>
      </c>
    </row>
    <row r="92" spans="1:8" ht="15" thickBot="1" x14ac:dyDescent="0.35">
      <c r="A92" s="263">
        <v>45898</v>
      </c>
      <c r="B92" s="264">
        <v>0.79166666666666663</v>
      </c>
      <c r="C92" s="183" t="s">
        <v>605</v>
      </c>
      <c r="D92" s="265">
        <v>1500</v>
      </c>
      <c r="E92" s="181" t="s">
        <v>18</v>
      </c>
      <c r="F92" s="273" t="s">
        <v>649</v>
      </c>
      <c r="G92" s="274"/>
      <c r="H92" s="267" t="s">
        <v>19</v>
      </c>
    </row>
    <row r="93" spans="1:8" ht="18" x14ac:dyDescent="0.35">
      <c r="B93" s="34"/>
      <c r="C93" s="35" t="s">
        <v>22</v>
      </c>
      <c r="D93" s="36">
        <f>SUM(D57:D92)</f>
        <v>27000</v>
      </c>
      <c r="F93" s="269"/>
      <c r="G93" s="269"/>
    </row>
    <row r="94" spans="1:8" x14ac:dyDescent="0.3">
      <c r="G94" s="12" t="s">
        <v>23</v>
      </c>
      <c r="H94" s="37">
        <f>COUNTIF(H57:H92,G94)</f>
        <v>26</v>
      </c>
    </row>
    <row r="95" spans="1:8" x14ac:dyDescent="0.3">
      <c r="G95" s="12" t="s">
        <v>19</v>
      </c>
      <c r="H95" s="37">
        <f>COUNTIF(H57:H92,G95)</f>
        <v>10</v>
      </c>
    </row>
    <row r="96" spans="1:8" x14ac:dyDescent="0.3">
      <c r="G96" s="2"/>
    </row>
    <row r="97" spans="1:13" ht="18" customHeight="1" thickBot="1" x14ac:dyDescent="0.35">
      <c r="A97" s="280" t="s">
        <v>501</v>
      </c>
      <c r="B97" s="280"/>
      <c r="C97" s="280"/>
      <c r="D97" s="280"/>
      <c r="E97" s="280"/>
      <c r="F97" s="280"/>
      <c r="G97" s="280"/>
      <c r="H97" s="280"/>
    </row>
    <row r="98" spans="1:13" ht="31.2" x14ac:dyDescent="0.3">
      <c r="A98" s="3" t="s">
        <v>0</v>
      </c>
      <c r="B98" s="4" t="s">
        <v>1</v>
      </c>
      <c r="C98" s="5" t="s">
        <v>2</v>
      </c>
      <c r="D98" s="6" t="s">
        <v>3</v>
      </c>
      <c r="E98" s="7" t="s">
        <v>4</v>
      </c>
      <c r="F98" s="281" t="s">
        <v>5</v>
      </c>
      <c r="G98" s="282"/>
      <c r="H98" s="7" t="s">
        <v>6</v>
      </c>
      <c r="J98" s="1"/>
      <c r="K98" s="1"/>
      <c r="L98" s="1"/>
      <c r="M98" s="1"/>
    </row>
    <row r="99" spans="1:13" x14ac:dyDescent="0.3">
      <c r="A99" s="104">
        <v>45840</v>
      </c>
      <c r="B99" s="91">
        <v>0.41666666666666669</v>
      </c>
      <c r="C99" s="108" t="s">
        <v>419</v>
      </c>
      <c r="D99" s="105">
        <v>700</v>
      </c>
      <c r="E99" s="106" t="s">
        <v>161</v>
      </c>
      <c r="F99" s="283" t="s">
        <v>37</v>
      </c>
      <c r="G99" s="286"/>
      <c r="H99" s="53" t="str" cm="1">
        <f t="array" ref="H99">_xlfn.IFS(D99&lt;=700,"Seguimiento",D99=800,"Primera")</f>
        <v>Seguimiento</v>
      </c>
      <c r="J99" s="1"/>
      <c r="K99" s="2"/>
      <c r="L99" s="31"/>
      <c r="M99" s="32"/>
    </row>
    <row r="100" spans="1:13" x14ac:dyDescent="0.3">
      <c r="A100" s="104">
        <v>45841</v>
      </c>
      <c r="B100" s="91">
        <v>0.375</v>
      </c>
      <c r="C100" s="108" t="s">
        <v>158</v>
      </c>
      <c r="D100" s="105">
        <v>700</v>
      </c>
      <c r="E100" s="106" t="s">
        <v>156</v>
      </c>
      <c r="F100" s="283" t="s">
        <v>159</v>
      </c>
      <c r="G100" s="284"/>
      <c r="H100" s="53" t="str" cm="1">
        <f t="array" ref="H100">_xlfn.IFS(D100&lt;=700,"Seguimiento",D100=800,"Primera")</f>
        <v>Seguimiento</v>
      </c>
      <c r="J100" s="1"/>
      <c r="K100" s="2"/>
      <c r="L100" s="31"/>
      <c r="M100" s="32"/>
    </row>
    <row r="101" spans="1:13" x14ac:dyDescent="0.3">
      <c r="A101" s="104">
        <v>45841</v>
      </c>
      <c r="B101" s="91">
        <v>0.41666666666666669</v>
      </c>
      <c r="C101" s="108" t="s">
        <v>450</v>
      </c>
      <c r="D101" s="105">
        <v>700</v>
      </c>
      <c r="E101" s="106" t="s">
        <v>161</v>
      </c>
      <c r="F101" s="283" t="s">
        <v>492</v>
      </c>
      <c r="G101" s="286"/>
      <c r="H101" s="53" t="str" cm="1">
        <f t="array" ref="H101">_xlfn.IFS(D101&lt;=700,"Seguimiento",D101=800,"Primera")</f>
        <v>Seguimiento</v>
      </c>
      <c r="J101" s="1"/>
      <c r="K101" s="2"/>
      <c r="L101" s="31"/>
      <c r="M101" s="32"/>
    </row>
    <row r="102" spans="1:13" x14ac:dyDescent="0.3">
      <c r="A102" s="104">
        <v>45843</v>
      </c>
      <c r="B102" s="91">
        <v>0.375</v>
      </c>
      <c r="C102" s="108" t="s">
        <v>278</v>
      </c>
      <c r="D102" s="105">
        <v>700</v>
      </c>
      <c r="E102" s="106" t="s">
        <v>161</v>
      </c>
      <c r="F102" s="291" t="s">
        <v>37</v>
      </c>
      <c r="G102" s="290"/>
      <c r="H102" s="53" t="str" cm="1">
        <f t="array" ref="H102">_xlfn.IFS(D102&lt;=700,"Seguimiento",D102=800,"Primera")</f>
        <v>Seguimiento</v>
      </c>
      <c r="J102" s="1"/>
      <c r="K102" s="1"/>
      <c r="L102" s="1"/>
      <c r="M102" s="33"/>
    </row>
    <row r="103" spans="1:13" x14ac:dyDescent="0.3">
      <c r="A103" s="104">
        <v>45847</v>
      </c>
      <c r="B103" s="91">
        <v>0.41666666666666669</v>
      </c>
      <c r="C103" s="108" t="s">
        <v>515</v>
      </c>
      <c r="D103" s="92">
        <v>800</v>
      </c>
      <c r="E103" s="106" t="s">
        <v>161</v>
      </c>
      <c r="F103" s="291" t="s">
        <v>37</v>
      </c>
      <c r="G103" s="290"/>
      <c r="H103" s="53" t="str" cm="1">
        <f t="array" ref="H103">_xlfn.IFS(D103&lt;=700,"Seguimiento",D103=800,"Primera")</f>
        <v>Primera</v>
      </c>
      <c r="J103" s="1"/>
      <c r="K103" s="1"/>
      <c r="L103" s="1"/>
      <c r="M103" s="1"/>
    </row>
    <row r="104" spans="1:13" x14ac:dyDescent="0.3">
      <c r="A104" s="104">
        <v>45847</v>
      </c>
      <c r="B104" s="91">
        <v>0.45833333333333331</v>
      </c>
      <c r="C104" s="108" t="s">
        <v>516</v>
      </c>
      <c r="D104" s="92">
        <v>800</v>
      </c>
      <c r="E104" s="106" t="s">
        <v>161</v>
      </c>
      <c r="F104" s="283"/>
      <c r="G104" s="286"/>
      <c r="H104" s="53" t="str" cm="1">
        <f t="array" ref="H104">_xlfn.IFS(D104&lt;=700,"Seguimiento",D104=800,"Primera")</f>
        <v>Primera</v>
      </c>
    </row>
    <row r="105" spans="1:13" x14ac:dyDescent="0.3">
      <c r="A105" s="104">
        <v>45847</v>
      </c>
      <c r="B105" s="91">
        <v>0.5</v>
      </c>
      <c r="C105" s="223" t="s">
        <v>517</v>
      </c>
      <c r="D105" s="92">
        <v>800</v>
      </c>
      <c r="E105" s="106" t="s">
        <v>161</v>
      </c>
      <c r="F105" s="291" t="s">
        <v>518</v>
      </c>
      <c r="G105" s="290"/>
      <c r="H105" s="53" t="str" cm="1">
        <f t="array" ref="H105">_xlfn.IFS(D105&lt;=700,"Seguimiento",D105=800,"Primera")</f>
        <v>Primera</v>
      </c>
    </row>
    <row r="106" spans="1:13" x14ac:dyDescent="0.3">
      <c r="A106" s="104">
        <v>45849</v>
      </c>
      <c r="B106" s="91">
        <v>0.45833333333333331</v>
      </c>
      <c r="C106" s="108" t="s">
        <v>214</v>
      </c>
      <c r="D106" s="92">
        <v>700</v>
      </c>
      <c r="E106" s="93" t="s">
        <v>161</v>
      </c>
      <c r="F106" s="289" t="s">
        <v>37</v>
      </c>
      <c r="G106" s="290"/>
      <c r="H106" s="53" t="str" cm="1">
        <f t="array" ref="H106">_xlfn.IFS(D106&lt;=700,"Seguimiento",D106=800,"Primera")</f>
        <v>Seguimiento</v>
      </c>
    </row>
    <row r="107" spans="1:13" ht="14.4" customHeight="1" x14ac:dyDescent="0.3">
      <c r="A107" s="94">
        <v>45853</v>
      </c>
      <c r="B107" s="91">
        <v>0.3923611111111111</v>
      </c>
      <c r="C107" s="107" t="s">
        <v>523</v>
      </c>
      <c r="D107" s="92">
        <v>800</v>
      </c>
      <c r="E107" s="106" t="s">
        <v>156</v>
      </c>
      <c r="F107" s="291" t="s">
        <v>524</v>
      </c>
      <c r="G107" s="290"/>
      <c r="H107" s="53" t="str" cm="1">
        <f t="array" ref="H107">_xlfn.IFS(D107&lt;=700,"Seguimiento",D107=800,"Primera")</f>
        <v>Primera</v>
      </c>
    </row>
    <row r="108" spans="1:13" ht="14.4" customHeight="1" x14ac:dyDescent="0.3">
      <c r="A108" s="94">
        <v>45854</v>
      </c>
      <c r="B108" s="91">
        <v>0.375</v>
      </c>
      <c r="C108" s="107" t="s">
        <v>525</v>
      </c>
      <c r="D108" s="92">
        <v>700</v>
      </c>
      <c r="E108" s="106" t="s">
        <v>161</v>
      </c>
      <c r="F108" s="291" t="s">
        <v>37</v>
      </c>
      <c r="G108" s="290"/>
      <c r="H108" s="53" t="str" cm="1">
        <f t="array" ref="H108">_xlfn.IFS(D108&lt;=700,"Seguimiento",D108=800,"Primera")</f>
        <v>Seguimiento</v>
      </c>
    </row>
    <row r="109" spans="1:13" ht="14.4" customHeight="1" x14ac:dyDescent="0.3">
      <c r="A109" s="94">
        <v>45854</v>
      </c>
      <c r="B109" s="91">
        <v>0.41666666666666669</v>
      </c>
      <c r="C109" s="107" t="s">
        <v>419</v>
      </c>
      <c r="D109" s="233">
        <v>700</v>
      </c>
      <c r="E109" s="106" t="s">
        <v>161</v>
      </c>
      <c r="F109" s="291" t="s">
        <v>37</v>
      </c>
      <c r="G109" s="290"/>
      <c r="H109" s="53" t="s">
        <v>23</v>
      </c>
    </row>
    <row r="110" spans="1:13" x14ac:dyDescent="0.3">
      <c r="A110" s="94">
        <v>45854</v>
      </c>
      <c r="B110" s="91">
        <v>0.45833333333333331</v>
      </c>
      <c r="C110" s="107" t="s">
        <v>526</v>
      </c>
      <c r="D110" s="233">
        <v>800</v>
      </c>
      <c r="E110" s="106" t="s">
        <v>549</v>
      </c>
      <c r="F110" s="275" t="s">
        <v>37</v>
      </c>
      <c r="G110" s="279"/>
      <c r="H110" s="17" t="str" cm="1">
        <f t="array" ref="H110">_xlfn.IFS(D110&lt;=700,"Seguimiento",D110=800,"Primera")</f>
        <v>Primera</v>
      </c>
    </row>
    <row r="111" spans="1:13" x14ac:dyDescent="0.3">
      <c r="A111" s="15">
        <v>45860</v>
      </c>
      <c r="B111" s="16">
        <v>0.375</v>
      </c>
      <c r="C111" s="95" t="s">
        <v>174</v>
      </c>
      <c r="D111" s="233">
        <v>700</v>
      </c>
      <c r="E111" s="106" t="s">
        <v>161</v>
      </c>
      <c r="F111" s="283" t="s">
        <v>175</v>
      </c>
      <c r="G111" s="286"/>
      <c r="H111" s="53" t="s">
        <v>23</v>
      </c>
    </row>
    <row r="112" spans="1:13" ht="14.4" customHeight="1" x14ac:dyDescent="0.3">
      <c r="A112" s="145">
        <v>45860</v>
      </c>
      <c r="B112" s="52">
        <v>0.41666666666666669</v>
      </c>
      <c r="C112" s="95" t="s">
        <v>257</v>
      </c>
      <c r="D112" s="233">
        <v>700</v>
      </c>
      <c r="E112" s="93" t="s">
        <v>161</v>
      </c>
      <c r="F112" s="283" t="s">
        <v>37</v>
      </c>
      <c r="G112" s="286"/>
      <c r="H112" s="53" t="str" cm="1">
        <f t="array" ref="H112">_xlfn.IFS(D112&lt;=700,"Seguimiento",D112=800,"Primera")</f>
        <v>Seguimiento</v>
      </c>
    </row>
    <row r="113" spans="1:13" x14ac:dyDescent="0.3">
      <c r="A113" s="104">
        <v>45861</v>
      </c>
      <c r="B113" s="91">
        <v>0.41666666666666669</v>
      </c>
      <c r="C113" s="108" t="s">
        <v>419</v>
      </c>
      <c r="D113" s="233">
        <v>700</v>
      </c>
      <c r="E113" s="93" t="s">
        <v>161</v>
      </c>
      <c r="F113" s="283" t="s">
        <v>37</v>
      </c>
      <c r="G113" s="286"/>
      <c r="H113" s="53" t="str" cm="1">
        <f t="array" ref="H113">_xlfn.IFS(D113&lt;=700,"Seguimiento",D113=800,"Primera")</f>
        <v>Seguimiento</v>
      </c>
    </row>
    <row r="114" spans="1:13" x14ac:dyDescent="0.3">
      <c r="A114" s="104">
        <v>45862</v>
      </c>
      <c r="B114" s="91">
        <v>8.3333333333333329E-2</v>
      </c>
      <c r="C114" s="108" t="s">
        <v>516</v>
      </c>
      <c r="D114" s="233">
        <v>700</v>
      </c>
      <c r="E114" s="93" t="s">
        <v>161</v>
      </c>
      <c r="F114" s="291" t="s">
        <v>535</v>
      </c>
      <c r="G114" s="290"/>
      <c r="H114" s="53" t="str" cm="1">
        <f t="array" ref="H114">_xlfn.IFS(D114&lt;=700,"Seguimiento",D114=800,"Primera")</f>
        <v>Seguimiento</v>
      </c>
    </row>
    <row r="115" spans="1:13" x14ac:dyDescent="0.3">
      <c r="A115" s="104">
        <v>45868</v>
      </c>
      <c r="B115" s="91">
        <v>0.375</v>
      </c>
      <c r="C115" s="108" t="s">
        <v>536</v>
      </c>
      <c r="D115" s="233">
        <v>800</v>
      </c>
      <c r="E115" s="93" t="s">
        <v>161</v>
      </c>
      <c r="F115" s="283" t="s">
        <v>537</v>
      </c>
      <c r="G115" s="286"/>
      <c r="H115" s="53" t="str" cm="1">
        <f t="array" ref="H115">_xlfn.IFS(D115&lt;=700,"Seguimiento",D115=800,"Primera")</f>
        <v>Primera</v>
      </c>
    </row>
    <row r="116" spans="1:13" x14ac:dyDescent="0.3">
      <c r="A116" s="104">
        <v>45868</v>
      </c>
      <c r="B116" s="91">
        <v>0.41666666666666669</v>
      </c>
      <c r="C116" s="108" t="s">
        <v>526</v>
      </c>
      <c r="D116" s="233">
        <v>700</v>
      </c>
      <c r="E116" s="106" t="s">
        <v>549</v>
      </c>
      <c r="F116" s="283" t="s">
        <v>37</v>
      </c>
      <c r="G116" s="284"/>
      <c r="H116" s="53" t="str" cm="1">
        <f t="array" ref="H116">_xlfn.IFS(D116&lt;=700,"Seguimiento",D116=800,"Primera")</f>
        <v>Seguimiento</v>
      </c>
    </row>
    <row r="117" spans="1:13" x14ac:dyDescent="0.3">
      <c r="A117" s="104">
        <v>45868</v>
      </c>
      <c r="B117" s="91">
        <v>0.45833333333333331</v>
      </c>
      <c r="C117" s="108" t="s">
        <v>538</v>
      </c>
      <c r="D117" s="92">
        <v>700</v>
      </c>
      <c r="E117" s="93" t="s">
        <v>161</v>
      </c>
      <c r="F117" s="283" t="s">
        <v>37</v>
      </c>
      <c r="G117" s="284"/>
      <c r="H117" s="53" t="str" cm="1">
        <f t="array" ref="H117">_xlfn.IFS(D117&lt;=700,"Seguimiento",D117=800,"Primera")</f>
        <v>Seguimiento</v>
      </c>
    </row>
    <row r="118" spans="1:13" ht="18" x14ac:dyDescent="0.35">
      <c r="B118" s="34"/>
      <c r="C118" s="35" t="s">
        <v>22</v>
      </c>
      <c r="D118" s="36">
        <f>SUM(D99:D117)</f>
        <v>13900</v>
      </c>
      <c r="F118" s="269"/>
      <c r="G118" s="269"/>
    </row>
    <row r="119" spans="1:13" x14ac:dyDescent="0.3">
      <c r="G119" s="12" t="s">
        <v>23</v>
      </c>
      <c r="H119" s="37">
        <f>COUNTIF(H99:H117,G119)</f>
        <v>13</v>
      </c>
    </row>
    <row r="120" spans="1:13" x14ac:dyDescent="0.3">
      <c r="G120" s="12" t="s">
        <v>19</v>
      </c>
      <c r="H120" s="37">
        <f>COUNTIF(H99:H117,G120)</f>
        <v>6</v>
      </c>
    </row>
    <row r="121" spans="1:13" x14ac:dyDescent="0.3">
      <c r="G121" s="2"/>
    </row>
    <row r="122" spans="1:13" ht="17.399999999999999" customHeight="1" x14ac:dyDescent="0.3">
      <c r="A122" s="30" t="s">
        <v>21</v>
      </c>
      <c r="B122" s="287" t="s">
        <v>144</v>
      </c>
      <c r="C122" s="288"/>
      <c r="D122" s="288"/>
      <c r="E122" s="288"/>
      <c r="F122" s="288"/>
      <c r="G122" s="288"/>
      <c r="H122" s="58"/>
    </row>
    <row r="123" spans="1:13" ht="18" customHeight="1" thickBot="1" x14ac:dyDescent="0.35">
      <c r="A123" s="280" t="s">
        <v>465</v>
      </c>
      <c r="B123" s="280"/>
      <c r="C123" s="280"/>
      <c r="D123" s="280"/>
      <c r="E123" s="280"/>
      <c r="F123" s="280"/>
      <c r="G123" s="280"/>
      <c r="H123" s="280"/>
    </row>
    <row r="124" spans="1:13" ht="31.2" x14ac:dyDescent="0.3">
      <c r="A124" s="3" t="s">
        <v>0</v>
      </c>
      <c r="B124" s="4" t="s">
        <v>1</v>
      </c>
      <c r="C124" s="5" t="s">
        <v>2</v>
      </c>
      <c r="D124" s="6" t="s">
        <v>3</v>
      </c>
      <c r="E124" s="7" t="s">
        <v>4</v>
      </c>
      <c r="F124" s="281" t="s">
        <v>5</v>
      </c>
      <c r="G124" s="282"/>
      <c r="H124" s="7" t="s">
        <v>6</v>
      </c>
      <c r="J124" s="1"/>
      <c r="K124" s="1"/>
      <c r="L124" s="1"/>
      <c r="M124" s="1"/>
    </row>
    <row r="125" spans="1:13" x14ac:dyDescent="0.3">
      <c r="A125" s="104">
        <v>45812</v>
      </c>
      <c r="B125" s="91">
        <v>0.375</v>
      </c>
      <c r="C125" s="108" t="s">
        <v>469</v>
      </c>
      <c r="D125" s="105">
        <v>800</v>
      </c>
      <c r="E125" s="106" t="s">
        <v>18</v>
      </c>
      <c r="F125" s="283" t="s">
        <v>37</v>
      </c>
      <c r="G125" s="286"/>
      <c r="H125" s="53" t="str" cm="1">
        <f t="array" ref="H125">_xlfn.IFS(D125&lt;=700,"Seguimiento",D125=800,"Primera")</f>
        <v>Primera</v>
      </c>
      <c r="J125" s="1"/>
      <c r="K125" s="2"/>
      <c r="L125" s="31"/>
      <c r="M125" s="32"/>
    </row>
    <row r="126" spans="1:13" x14ac:dyDescent="0.3">
      <c r="A126" s="104">
        <v>45812</v>
      </c>
      <c r="B126" s="91">
        <v>0.41666666666666669</v>
      </c>
      <c r="C126" s="108" t="s">
        <v>419</v>
      </c>
      <c r="D126" s="105">
        <v>700</v>
      </c>
      <c r="E126" s="106" t="s">
        <v>18</v>
      </c>
      <c r="F126" s="283" t="s">
        <v>37</v>
      </c>
      <c r="G126" s="284"/>
      <c r="H126" s="53" t="str" cm="1">
        <f t="array" ref="H126">_xlfn.IFS(D126&lt;=700,"Seguimiento",D126=800,"Primera")</f>
        <v>Seguimiento</v>
      </c>
      <c r="J126" s="1"/>
      <c r="K126" s="2"/>
      <c r="L126" s="31"/>
      <c r="M126" s="32"/>
    </row>
    <row r="127" spans="1:13" x14ac:dyDescent="0.3">
      <c r="A127" s="104">
        <v>45812</v>
      </c>
      <c r="B127" s="91">
        <v>0.45833333333333331</v>
      </c>
      <c r="C127" s="108" t="s">
        <v>470</v>
      </c>
      <c r="D127" s="105">
        <v>700</v>
      </c>
      <c r="E127" s="106" t="s">
        <v>18</v>
      </c>
      <c r="F127" s="283" t="s">
        <v>471</v>
      </c>
      <c r="G127" s="286"/>
      <c r="H127" s="53" t="str" cm="1">
        <f t="array" ref="H127">_xlfn.IFS(D127&lt;=700,"Seguimiento",D127=800,"Primera")</f>
        <v>Seguimiento</v>
      </c>
      <c r="J127" s="1"/>
      <c r="K127" s="2"/>
      <c r="L127" s="31"/>
      <c r="M127" s="32"/>
    </row>
    <row r="128" spans="1:13" x14ac:dyDescent="0.3">
      <c r="A128" s="104">
        <v>45813</v>
      </c>
      <c r="B128" s="91">
        <v>0.375</v>
      </c>
      <c r="C128" s="108" t="s">
        <v>193</v>
      </c>
      <c r="D128" s="105">
        <v>700</v>
      </c>
      <c r="E128" s="106" t="s">
        <v>18</v>
      </c>
      <c r="F128" s="291" t="s">
        <v>194</v>
      </c>
      <c r="G128" s="290"/>
      <c r="H128" s="53" t="str" cm="1">
        <f t="array" ref="H128">_xlfn.IFS(D128&lt;=700,"Seguimiento",D128=800,"Primera")</f>
        <v>Seguimiento</v>
      </c>
      <c r="J128" s="1"/>
      <c r="K128" s="1"/>
      <c r="L128" s="1"/>
      <c r="M128" s="33"/>
    </row>
    <row r="129" spans="1:13" x14ac:dyDescent="0.3">
      <c r="A129" s="104">
        <v>45813</v>
      </c>
      <c r="B129" s="91">
        <v>0.41666666666666669</v>
      </c>
      <c r="C129" s="108" t="s">
        <v>239</v>
      </c>
      <c r="D129" s="92">
        <v>700</v>
      </c>
      <c r="E129" s="106" t="s">
        <v>18</v>
      </c>
      <c r="F129" s="291" t="s">
        <v>37</v>
      </c>
      <c r="G129" s="290"/>
      <c r="H129" s="53" t="str" cm="1">
        <f t="array" ref="H129">_xlfn.IFS(D129&lt;=700,"Seguimiento",D129=800,"Primera")</f>
        <v>Seguimiento</v>
      </c>
      <c r="J129" s="1"/>
      <c r="K129" s="1"/>
      <c r="L129" s="1"/>
      <c r="M129" s="1"/>
    </row>
    <row r="130" spans="1:13" x14ac:dyDescent="0.3">
      <c r="A130" s="104">
        <v>45819</v>
      </c>
      <c r="B130" s="91">
        <v>0.375</v>
      </c>
      <c r="C130" s="108" t="s">
        <v>472</v>
      </c>
      <c r="D130" s="92">
        <v>700</v>
      </c>
      <c r="E130" s="106" t="s">
        <v>161</v>
      </c>
      <c r="F130" s="283" t="s">
        <v>150</v>
      </c>
      <c r="G130" s="286"/>
      <c r="H130" s="53" t="str" cm="1">
        <f t="array" ref="H130">_xlfn.IFS(D130&lt;=700,"Seguimiento",D130=800,"Primera")</f>
        <v>Seguimiento</v>
      </c>
    </row>
    <row r="131" spans="1:13" x14ac:dyDescent="0.3">
      <c r="A131" s="104">
        <v>45819</v>
      </c>
      <c r="B131" s="91">
        <v>0.45833333333333331</v>
      </c>
      <c r="C131" s="223" t="s">
        <v>473</v>
      </c>
      <c r="D131" s="92">
        <v>800</v>
      </c>
      <c r="E131" s="106" t="s">
        <v>161</v>
      </c>
      <c r="F131" s="291" t="s">
        <v>474</v>
      </c>
      <c r="G131" s="290"/>
      <c r="H131" s="53" t="str" cm="1">
        <f t="array" ref="H131">_xlfn.IFS(D131&lt;=700,"Seguimiento",D131=800,"Primera")</f>
        <v>Primera</v>
      </c>
    </row>
    <row r="132" spans="1:13" x14ac:dyDescent="0.3">
      <c r="A132" s="104">
        <v>45820</v>
      </c>
      <c r="B132" s="91">
        <v>8.3333333333333329E-2</v>
      </c>
      <c r="C132" s="108" t="s">
        <v>475</v>
      </c>
      <c r="D132" s="92">
        <v>800</v>
      </c>
      <c r="E132" s="93" t="s">
        <v>161</v>
      </c>
      <c r="F132" s="285"/>
      <c r="G132" s="271"/>
      <c r="H132" s="53" t="str" cm="1">
        <f t="array" ref="H132">_xlfn.IFS(D132&lt;=700,"Seguimiento",D132=800,"Primera")</f>
        <v>Primera</v>
      </c>
    </row>
    <row r="133" spans="1:13" ht="14.4" customHeight="1" x14ac:dyDescent="0.3">
      <c r="A133" s="94">
        <v>45820</v>
      </c>
      <c r="B133" s="91">
        <v>0.125</v>
      </c>
      <c r="C133" s="107" t="s">
        <v>476</v>
      </c>
      <c r="D133" s="92">
        <v>800</v>
      </c>
      <c r="E133" s="106" t="s">
        <v>161</v>
      </c>
      <c r="F133" s="292"/>
      <c r="G133" s="293"/>
      <c r="H133" s="53" t="str" cm="1">
        <f t="array" ref="H133">_xlfn.IFS(D133&lt;=700,"Seguimiento",D133=800,"Primera")</f>
        <v>Primera</v>
      </c>
    </row>
    <row r="134" spans="1:13" ht="14.4" customHeight="1" x14ac:dyDescent="0.3">
      <c r="A134" s="94">
        <v>45820</v>
      </c>
      <c r="B134" s="91">
        <v>0.16666666666666666</v>
      </c>
      <c r="C134" s="107" t="s">
        <v>469</v>
      </c>
      <c r="D134" s="92">
        <v>700</v>
      </c>
      <c r="E134" s="106" t="s">
        <v>156</v>
      </c>
      <c r="F134" s="291" t="s">
        <v>37</v>
      </c>
      <c r="G134" s="290"/>
      <c r="H134" s="53" t="str" cm="1">
        <f t="array" ref="H134">_xlfn.IFS(D134&lt;=700,"Seguimiento",D134=800,"Primera")</f>
        <v>Seguimiento</v>
      </c>
    </row>
    <row r="135" spans="1:13" ht="14.4" customHeight="1" x14ac:dyDescent="0.3">
      <c r="A135" s="94">
        <v>45826</v>
      </c>
      <c r="B135" s="91">
        <v>0.375</v>
      </c>
      <c r="C135" s="107" t="s">
        <v>287</v>
      </c>
      <c r="D135" s="92">
        <v>700</v>
      </c>
      <c r="E135" s="106" t="s">
        <v>161</v>
      </c>
      <c r="F135" s="291" t="s">
        <v>175</v>
      </c>
      <c r="G135" s="290"/>
      <c r="H135" s="53" t="s">
        <v>23</v>
      </c>
    </row>
    <row r="136" spans="1:13" x14ac:dyDescent="0.3">
      <c r="A136" s="94">
        <v>45826</v>
      </c>
      <c r="B136" s="91">
        <v>0.45833333333333331</v>
      </c>
      <c r="C136" s="107" t="s">
        <v>419</v>
      </c>
      <c r="D136" s="92">
        <v>700</v>
      </c>
      <c r="E136" s="106" t="s">
        <v>161</v>
      </c>
      <c r="F136" s="283" t="s">
        <v>37</v>
      </c>
      <c r="G136" s="286"/>
      <c r="H136" s="53" t="str" cm="1">
        <f t="array" ref="H136">_xlfn.IFS(D136&lt;=700,"Seguimiento",D136=800,"Primera")</f>
        <v>Seguimiento</v>
      </c>
    </row>
    <row r="137" spans="1:13" x14ac:dyDescent="0.3">
      <c r="A137" s="15">
        <v>45827</v>
      </c>
      <c r="B137" s="16">
        <v>0.41666666666666669</v>
      </c>
      <c r="C137" s="95" t="s">
        <v>485</v>
      </c>
      <c r="D137" s="92">
        <v>700</v>
      </c>
      <c r="E137" s="106" t="s">
        <v>185</v>
      </c>
      <c r="F137" s="283" t="s">
        <v>37</v>
      </c>
      <c r="G137" s="286"/>
      <c r="H137" s="53" t="s">
        <v>23</v>
      </c>
    </row>
    <row r="138" spans="1:13" ht="14.4" customHeight="1" x14ac:dyDescent="0.3">
      <c r="A138" s="145">
        <v>45827</v>
      </c>
      <c r="B138" s="52">
        <v>0.16666666666666666</v>
      </c>
      <c r="C138" s="95" t="s">
        <v>486</v>
      </c>
      <c r="D138" s="92">
        <v>700</v>
      </c>
      <c r="E138" s="93" t="s">
        <v>161</v>
      </c>
      <c r="F138" s="283" t="s">
        <v>381</v>
      </c>
      <c r="G138" s="286"/>
      <c r="H138" s="53" t="str" cm="1">
        <f t="array" ref="H138">_xlfn.IFS(D138&lt;=700,"Seguimiento",D138=800,"Primera")</f>
        <v>Seguimiento</v>
      </c>
    </row>
    <row r="139" spans="1:13" x14ac:dyDescent="0.3">
      <c r="A139" s="104">
        <v>45828</v>
      </c>
      <c r="B139" s="91">
        <v>8.3333333333333329E-2</v>
      </c>
      <c r="C139" s="108" t="s">
        <v>500</v>
      </c>
      <c r="D139" s="92">
        <v>700</v>
      </c>
      <c r="E139" s="93" t="s">
        <v>161</v>
      </c>
      <c r="F139" s="275"/>
      <c r="G139" s="279"/>
      <c r="H139" s="17" t="str" cm="1">
        <f t="array" ref="H139">_xlfn.IFS(D139&lt;=700,"Seguimiento",D139=800,"Primera")</f>
        <v>Seguimiento</v>
      </c>
    </row>
    <row r="140" spans="1:13" x14ac:dyDescent="0.3">
      <c r="A140" s="104">
        <v>45833</v>
      </c>
      <c r="B140" s="91">
        <v>0.41666666666666669</v>
      </c>
      <c r="C140" s="108" t="s">
        <v>419</v>
      </c>
      <c r="D140" s="92">
        <v>700</v>
      </c>
      <c r="E140" s="93" t="s">
        <v>161</v>
      </c>
      <c r="F140" s="291" t="s">
        <v>37</v>
      </c>
      <c r="G140" s="290"/>
      <c r="H140" s="53" t="str" cm="1">
        <f t="array" ref="H140">_xlfn.IFS(D140&lt;=700,"Seguimiento",D140=800,"Primera")</f>
        <v>Seguimiento</v>
      </c>
    </row>
    <row r="141" spans="1:13" x14ac:dyDescent="0.3">
      <c r="A141" s="104">
        <v>45833</v>
      </c>
      <c r="B141" s="91">
        <v>0.45833333333333331</v>
      </c>
      <c r="C141" s="108" t="s">
        <v>497</v>
      </c>
      <c r="D141" s="92">
        <v>800</v>
      </c>
      <c r="E141" s="93" t="s">
        <v>161</v>
      </c>
      <c r="F141" s="283" t="s">
        <v>498</v>
      </c>
      <c r="G141" s="286"/>
      <c r="H141" s="53" t="str" cm="1">
        <f t="array" ref="H141">_xlfn.IFS(D141&lt;=700,"Seguimiento",D141=800,"Primera")</f>
        <v>Primera</v>
      </c>
    </row>
    <row r="142" spans="1:13" x14ac:dyDescent="0.3">
      <c r="A142" s="104">
        <v>45834</v>
      </c>
      <c r="B142" s="91">
        <v>0.375</v>
      </c>
      <c r="C142" s="108" t="s">
        <v>499</v>
      </c>
      <c r="D142" s="92">
        <v>700</v>
      </c>
      <c r="E142" s="106" t="s">
        <v>156</v>
      </c>
      <c r="F142" s="283" t="s">
        <v>37</v>
      </c>
      <c r="G142" s="284"/>
      <c r="H142" s="53" t="str" cm="1">
        <f t="array" ref="H142">_xlfn.IFS(D142&lt;=700,"Seguimiento",D142=800,"Primera")</f>
        <v>Seguimiento</v>
      </c>
    </row>
    <row r="143" spans="1:13" ht="18" x14ac:dyDescent="0.35">
      <c r="B143" s="34"/>
      <c r="C143" s="35" t="s">
        <v>22</v>
      </c>
      <c r="D143" s="36">
        <f>SUM(D125:D142)</f>
        <v>13100</v>
      </c>
      <c r="F143" s="269"/>
      <c r="G143" s="269"/>
    </row>
    <row r="144" spans="1:13" x14ac:dyDescent="0.3">
      <c r="G144" s="12" t="s">
        <v>23</v>
      </c>
      <c r="H144" s="37">
        <f>COUNTIF(H125:H142,G144)</f>
        <v>13</v>
      </c>
    </row>
    <row r="145" spans="1:13" x14ac:dyDescent="0.3">
      <c r="G145" s="12" t="s">
        <v>19</v>
      </c>
      <c r="H145" s="37">
        <f>COUNTIF(H125:H142,G145)</f>
        <v>5</v>
      </c>
    </row>
    <row r="146" spans="1:13" x14ac:dyDescent="0.3">
      <c r="G146" s="2"/>
    </row>
    <row r="147" spans="1:13" ht="18" customHeight="1" thickBot="1" x14ac:dyDescent="0.35">
      <c r="A147" s="280" t="s">
        <v>405</v>
      </c>
      <c r="B147" s="280"/>
      <c r="C147" s="280"/>
      <c r="D147" s="280"/>
      <c r="E147" s="280"/>
      <c r="F147" s="280"/>
      <c r="G147" s="280"/>
      <c r="H147" s="280"/>
    </row>
    <row r="148" spans="1:13" ht="31.2" x14ac:dyDescent="0.3">
      <c r="A148" s="3" t="s">
        <v>0</v>
      </c>
      <c r="B148" s="4" t="s">
        <v>1</v>
      </c>
      <c r="C148" s="5" t="s">
        <v>2</v>
      </c>
      <c r="D148" s="6" t="s">
        <v>3</v>
      </c>
      <c r="E148" s="7" t="s">
        <v>4</v>
      </c>
      <c r="F148" s="281" t="s">
        <v>5</v>
      </c>
      <c r="G148" s="282"/>
      <c r="H148" s="7" t="s">
        <v>6</v>
      </c>
      <c r="J148" s="1"/>
      <c r="K148" s="1"/>
      <c r="L148" s="1"/>
      <c r="M148" s="1"/>
    </row>
    <row r="149" spans="1:13" x14ac:dyDescent="0.3">
      <c r="A149" s="104">
        <v>45778</v>
      </c>
      <c r="B149" s="91">
        <v>0.375</v>
      </c>
      <c r="C149" s="108" t="s">
        <v>239</v>
      </c>
      <c r="D149" s="105">
        <v>700</v>
      </c>
      <c r="E149" s="106" t="s">
        <v>161</v>
      </c>
      <c r="F149" s="283"/>
      <c r="G149" s="286"/>
      <c r="H149" s="53" t="str" cm="1">
        <f t="array" ref="H149">_xlfn.IFS(D149&lt;=700,"Seguimiento",D149=800,"Primera")</f>
        <v>Seguimiento</v>
      </c>
      <c r="J149" s="1"/>
      <c r="K149" s="2"/>
      <c r="L149" s="31"/>
      <c r="M149" s="32"/>
    </row>
    <row r="150" spans="1:13" x14ac:dyDescent="0.3">
      <c r="A150" s="104">
        <v>45783</v>
      </c>
      <c r="B150" s="91">
        <v>0.41666666666666669</v>
      </c>
      <c r="C150" s="108" t="s">
        <v>410</v>
      </c>
      <c r="D150" s="105">
        <v>700</v>
      </c>
      <c r="E150" s="106" t="s">
        <v>417</v>
      </c>
      <c r="F150" s="283" t="s">
        <v>411</v>
      </c>
      <c r="G150" s="284"/>
      <c r="H150" s="53" t="str" cm="1">
        <f t="array" ref="H150">_xlfn.IFS(D150&lt;=700,"Seguimiento",D150=800,"Primera")</f>
        <v>Seguimiento</v>
      </c>
      <c r="J150" s="1"/>
      <c r="K150" s="2"/>
      <c r="L150" s="31"/>
      <c r="M150" s="32"/>
    </row>
    <row r="151" spans="1:13" x14ac:dyDescent="0.3">
      <c r="A151" s="104">
        <v>45783</v>
      </c>
      <c r="B151" s="91">
        <v>0.5</v>
      </c>
      <c r="C151" s="108" t="s">
        <v>290</v>
      </c>
      <c r="D151" s="105">
        <v>700</v>
      </c>
      <c r="E151" s="106" t="s">
        <v>161</v>
      </c>
      <c r="F151" s="283" t="s">
        <v>37</v>
      </c>
      <c r="G151" s="286"/>
      <c r="H151" s="53" t="str" cm="1">
        <f t="array" ref="H151">_xlfn.IFS(D151&lt;=700,"Seguimiento",D151=800,"Primera")</f>
        <v>Seguimiento</v>
      </c>
      <c r="J151" s="1"/>
      <c r="K151" s="2"/>
      <c r="L151" s="31"/>
      <c r="M151" s="32"/>
    </row>
    <row r="152" spans="1:13" x14ac:dyDescent="0.3">
      <c r="A152" s="104">
        <v>45785</v>
      </c>
      <c r="B152" s="91">
        <v>0.41666666666666669</v>
      </c>
      <c r="C152" s="108" t="s">
        <v>319</v>
      </c>
      <c r="D152" s="105">
        <v>700</v>
      </c>
      <c r="E152" s="106" t="s">
        <v>161</v>
      </c>
      <c r="F152" s="291" t="s">
        <v>37</v>
      </c>
      <c r="G152" s="290"/>
      <c r="H152" s="53" t="str" cm="1">
        <f t="array" ref="H152">_xlfn.IFS(D152&lt;=700,"Seguimiento",D152=800,"Primera")</f>
        <v>Seguimiento</v>
      </c>
      <c r="J152" s="1"/>
      <c r="K152" s="1"/>
      <c r="L152" s="1"/>
      <c r="M152" s="33"/>
    </row>
    <row r="153" spans="1:13" x14ac:dyDescent="0.3">
      <c r="A153" s="104">
        <v>45785</v>
      </c>
      <c r="B153" s="91">
        <v>0.5</v>
      </c>
      <c r="C153" s="108" t="s">
        <v>321</v>
      </c>
      <c r="D153" s="92">
        <v>700</v>
      </c>
      <c r="E153" s="106" t="s">
        <v>161</v>
      </c>
      <c r="F153" s="291" t="s">
        <v>192</v>
      </c>
      <c r="G153" s="290"/>
      <c r="H153" s="53" t="str" cm="1">
        <f t="array" ref="H153">_xlfn.IFS(D153&lt;=700,"Seguimiento",D153=800,"Primera")</f>
        <v>Seguimiento</v>
      </c>
      <c r="J153" s="1"/>
      <c r="K153" s="1"/>
      <c r="L153" s="1"/>
      <c r="M153" s="1"/>
    </row>
    <row r="154" spans="1:13" x14ac:dyDescent="0.3">
      <c r="A154" s="104">
        <v>45785</v>
      </c>
      <c r="B154" s="91">
        <v>0.58333333333333337</v>
      </c>
      <c r="C154" s="108" t="s">
        <v>412</v>
      </c>
      <c r="D154" s="92">
        <v>700</v>
      </c>
      <c r="E154" s="106" t="s">
        <v>17</v>
      </c>
      <c r="F154" s="283" t="s">
        <v>413</v>
      </c>
      <c r="G154" s="286"/>
      <c r="H154" s="53" t="str" cm="1">
        <f t="array" ref="H154">_xlfn.IFS(D154&lt;=700,"Seguimiento",D154=800,"Primera")</f>
        <v>Seguimiento</v>
      </c>
    </row>
    <row r="155" spans="1:13" x14ac:dyDescent="0.3">
      <c r="A155" s="104">
        <v>45787</v>
      </c>
      <c r="B155" s="91">
        <v>0.39583333333333331</v>
      </c>
      <c r="C155" s="108" t="s">
        <v>158</v>
      </c>
      <c r="D155" s="92">
        <v>700</v>
      </c>
      <c r="E155" s="106" t="s">
        <v>156</v>
      </c>
      <c r="F155" s="291" t="s">
        <v>159</v>
      </c>
      <c r="G155" s="290"/>
      <c r="H155" s="53" t="str" cm="1">
        <f t="array" ref="H155">_xlfn.IFS(D155&lt;=700,"Seguimiento",D155=800,"Primera")</f>
        <v>Seguimiento</v>
      </c>
    </row>
    <row r="156" spans="1:13" x14ac:dyDescent="0.3">
      <c r="A156" s="104">
        <v>45789</v>
      </c>
      <c r="B156" s="91">
        <v>0.41666666666666669</v>
      </c>
      <c r="C156" s="108" t="s">
        <v>418</v>
      </c>
      <c r="D156" s="92">
        <v>800</v>
      </c>
      <c r="E156" s="93" t="s">
        <v>417</v>
      </c>
      <c r="F156" s="289" t="s">
        <v>37</v>
      </c>
      <c r="G156" s="290"/>
      <c r="H156" s="53" t="str" cm="1">
        <f t="array" ref="H156">_xlfn.IFS(D156&lt;=700,"Seguimiento",D156=800,"Primera")</f>
        <v>Primera</v>
      </c>
    </row>
    <row r="157" spans="1:13" ht="14.4" customHeight="1" x14ac:dyDescent="0.3">
      <c r="A157" s="94">
        <v>45791</v>
      </c>
      <c r="B157" s="91">
        <v>0.41666666666666669</v>
      </c>
      <c r="C157" s="107" t="s">
        <v>419</v>
      </c>
      <c r="D157" s="92">
        <v>800</v>
      </c>
      <c r="E157" s="106" t="s">
        <v>417</v>
      </c>
      <c r="F157" s="291" t="s">
        <v>37</v>
      </c>
      <c r="G157" s="290"/>
      <c r="H157" s="53" t="str" cm="1">
        <f t="array" ref="H157">_xlfn.IFS(D157&lt;=700,"Seguimiento",D157=800,"Primera")</f>
        <v>Primera</v>
      </c>
    </row>
    <row r="158" spans="1:13" ht="14.4" customHeight="1" x14ac:dyDescent="0.3">
      <c r="A158" s="94">
        <v>45792</v>
      </c>
      <c r="B158" s="91">
        <v>0.41666666666666669</v>
      </c>
      <c r="C158" s="107" t="s">
        <v>174</v>
      </c>
      <c r="D158" s="92">
        <v>700</v>
      </c>
      <c r="E158" s="106" t="s">
        <v>161</v>
      </c>
      <c r="F158" s="291" t="s">
        <v>175</v>
      </c>
      <c r="G158" s="290"/>
      <c r="H158" s="53" t="str" cm="1">
        <f t="array" ref="H158">_xlfn.IFS(D158&lt;=700,"Seguimiento",D158=800,"Primera")</f>
        <v>Seguimiento</v>
      </c>
    </row>
    <row r="159" spans="1:13" ht="14.4" customHeight="1" x14ac:dyDescent="0.3">
      <c r="A159" s="94">
        <v>45792</v>
      </c>
      <c r="B159" s="91">
        <v>0.45833333333333331</v>
      </c>
      <c r="C159" s="107" t="s">
        <v>420</v>
      </c>
      <c r="D159" s="92">
        <v>1400</v>
      </c>
      <c r="E159" s="106" t="s">
        <v>161</v>
      </c>
      <c r="F159" s="291" t="s">
        <v>37</v>
      </c>
      <c r="G159" s="290"/>
      <c r="H159" s="53" t="s">
        <v>23</v>
      </c>
    </row>
    <row r="160" spans="1:13" x14ac:dyDescent="0.3">
      <c r="A160" s="94">
        <v>45792</v>
      </c>
      <c r="B160" s="91">
        <v>0.5</v>
      </c>
      <c r="C160" s="107" t="s">
        <v>421</v>
      </c>
      <c r="D160" s="92">
        <v>700</v>
      </c>
      <c r="E160" s="106" t="s">
        <v>161</v>
      </c>
      <c r="F160" s="283" t="s">
        <v>422</v>
      </c>
      <c r="G160" s="286"/>
      <c r="H160" s="53" t="str" cm="1">
        <f t="array" ref="H160">_xlfn.IFS(D160&lt;=700,"Seguimiento",D160=800,"Primera")</f>
        <v>Seguimiento</v>
      </c>
    </row>
    <row r="161" spans="1:8" x14ac:dyDescent="0.3">
      <c r="A161" s="15">
        <v>45794</v>
      </c>
      <c r="B161" s="16">
        <v>0.39583333333333331</v>
      </c>
      <c r="C161" s="95" t="s">
        <v>355</v>
      </c>
      <c r="D161" s="92">
        <v>700</v>
      </c>
      <c r="E161" s="106" t="s">
        <v>161</v>
      </c>
      <c r="F161" s="283" t="s">
        <v>356</v>
      </c>
      <c r="G161" s="286"/>
      <c r="H161" s="53" t="s">
        <v>23</v>
      </c>
    </row>
    <row r="162" spans="1:8" ht="14.4" customHeight="1" x14ac:dyDescent="0.3">
      <c r="A162" s="145">
        <v>45796</v>
      </c>
      <c r="B162" s="52">
        <v>0.66666666666666663</v>
      </c>
      <c r="C162" s="95" t="s">
        <v>425</v>
      </c>
      <c r="D162" s="92">
        <v>800</v>
      </c>
      <c r="E162" s="93" t="s">
        <v>161</v>
      </c>
      <c r="F162" s="283" t="s">
        <v>426</v>
      </c>
      <c r="G162" s="286"/>
      <c r="H162" s="53" t="str" cm="1">
        <f t="array" ref="H162">_xlfn.IFS(D162&lt;=700,"Seguimiento",D162=800,"Primera")</f>
        <v>Primera</v>
      </c>
    </row>
    <row r="163" spans="1:8" x14ac:dyDescent="0.3">
      <c r="A163" s="104">
        <v>45797</v>
      </c>
      <c r="B163" s="91">
        <v>0.375</v>
      </c>
      <c r="C163" s="108" t="s">
        <v>425</v>
      </c>
      <c r="D163" s="92">
        <v>700</v>
      </c>
      <c r="E163" s="93" t="s">
        <v>156</v>
      </c>
      <c r="F163" s="283" t="s">
        <v>426</v>
      </c>
      <c r="G163" s="286"/>
      <c r="H163" s="53" t="str" cm="1">
        <f t="array" ref="H163">_xlfn.IFS(D163&lt;=700,"Seguimiento",D163=800,"Primera")</f>
        <v>Seguimiento</v>
      </c>
    </row>
    <row r="164" spans="1:8" x14ac:dyDescent="0.3">
      <c r="A164" s="104">
        <v>45797</v>
      </c>
      <c r="B164" s="91">
        <v>0.45833333333333331</v>
      </c>
      <c r="C164" s="108" t="s">
        <v>427</v>
      </c>
      <c r="D164" s="92">
        <v>800</v>
      </c>
      <c r="E164" s="93" t="s">
        <v>161</v>
      </c>
      <c r="F164" s="291"/>
      <c r="G164" s="290"/>
      <c r="H164" s="53" t="str" cm="1">
        <f t="array" ref="H164">_xlfn.IFS(D164&lt;=700,"Seguimiento",D164=800,"Primera")</f>
        <v>Primera</v>
      </c>
    </row>
    <row r="165" spans="1:8" x14ac:dyDescent="0.3">
      <c r="A165" s="104">
        <v>45798</v>
      </c>
      <c r="B165" s="91">
        <v>0.375</v>
      </c>
      <c r="C165" s="108" t="s">
        <v>428</v>
      </c>
      <c r="D165" s="92">
        <v>600</v>
      </c>
      <c r="E165" s="93" t="s">
        <v>417</v>
      </c>
      <c r="F165" s="283" t="s">
        <v>429</v>
      </c>
      <c r="G165" s="286"/>
      <c r="H165" s="53" t="str" cm="1">
        <f t="array" ref="H165">_xlfn.IFS(D165&lt;=700,"Seguimiento",D165=800,"Primera")</f>
        <v>Seguimiento</v>
      </c>
    </row>
    <row r="166" spans="1:8" x14ac:dyDescent="0.3">
      <c r="A166" s="104">
        <v>45798</v>
      </c>
      <c r="B166" s="91">
        <v>0.41666666666666669</v>
      </c>
      <c r="C166" s="108" t="s">
        <v>419</v>
      </c>
      <c r="D166" s="92">
        <v>700</v>
      </c>
      <c r="E166" s="93" t="s">
        <v>430</v>
      </c>
      <c r="F166" s="283" t="s">
        <v>37</v>
      </c>
      <c r="G166" s="284"/>
      <c r="H166" s="53" t="str" cm="1">
        <f t="array" ref="H166">_xlfn.IFS(D166&lt;=700,"Seguimiento",D166=800,"Primera")</f>
        <v>Seguimiento</v>
      </c>
    </row>
    <row r="167" spans="1:8" x14ac:dyDescent="0.3">
      <c r="A167" s="104">
        <v>45798</v>
      </c>
      <c r="B167" s="91">
        <v>0.45833333333333331</v>
      </c>
      <c r="C167" s="108" t="s">
        <v>431</v>
      </c>
      <c r="D167" s="92">
        <v>700</v>
      </c>
      <c r="E167" s="93" t="s">
        <v>417</v>
      </c>
      <c r="F167" s="275"/>
      <c r="G167" s="276"/>
      <c r="H167" s="53" t="str" cm="1">
        <f t="array" ref="H167">_xlfn.IFS(D167&lt;=700,"Seguimiento",D167=800,"Primera")</f>
        <v>Seguimiento</v>
      </c>
    </row>
    <row r="168" spans="1:8" x14ac:dyDescent="0.3">
      <c r="A168" s="104">
        <v>45803</v>
      </c>
      <c r="B168" s="91">
        <v>0.45833333333333331</v>
      </c>
      <c r="C168" s="108" t="s">
        <v>425</v>
      </c>
      <c r="D168" s="92">
        <v>700</v>
      </c>
      <c r="E168" s="93" t="s">
        <v>161</v>
      </c>
      <c r="F168" s="283" t="s">
        <v>426</v>
      </c>
      <c r="G168" s="286"/>
      <c r="H168" s="53" t="str" cm="1">
        <f t="array" ref="H168">_xlfn.IFS(D168&lt;=700,"Seguimiento",D168=800,"Primera")</f>
        <v>Seguimiento</v>
      </c>
    </row>
    <row r="169" spans="1:8" x14ac:dyDescent="0.3">
      <c r="A169" s="104">
        <v>45958</v>
      </c>
      <c r="B169" s="91">
        <v>0.41666666666666669</v>
      </c>
      <c r="C169" s="108" t="s">
        <v>458</v>
      </c>
      <c r="D169" s="92">
        <v>800</v>
      </c>
      <c r="E169" s="93" t="s">
        <v>161</v>
      </c>
      <c r="F169" s="283" t="s">
        <v>37</v>
      </c>
      <c r="G169" s="284"/>
      <c r="H169" s="53" t="str" cm="1">
        <f t="array" ref="H169">_xlfn.IFS(D169&lt;=700,"Seguimiento",D169=800,"Primera")</f>
        <v>Primera</v>
      </c>
    </row>
    <row r="170" spans="1:8" x14ac:dyDescent="0.3">
      <c r="A170" s="104">
        <v>45958</v>
      </c>
      <c r="B170" s="91">
        <v>0.45833333333333331</v>
      </c>
      <c r="C170" s="108" t="s">
        <v>66</v>
      </c>
      <c r="D170" s="92">
        <v>700</v>
      </c>
      <c r="E170" s="93" t="s">
        <v>18</v>
      </c>
      <c r="F170" s="283" t="s">
        <v>359</v>
      </c>
      <c r="G170" s="286"/>
      <c r="H170" s="53" t="str" cm="1">
        <f t="array" ref="H170">_xlfn.IFS(D170&lt;=700,"Seguimiento",D170=800,"Primera")</f>
        <v>Seguimiento</v>
      </c>
    </row>
    <row r="171" spans="1:8" x14ac:dyDescent="0.3">
      <c r="A171" s="104">
        <v>45958</v>
      </c>
      <c r="B171" s="211">
        <v>0.5</v>
      </c>
      <c r="C171" s="108" t="s">
        <v>459</v>
      </c>
      <c r="D171" s="92">
        <v>800</v>
      </c>
      <c r="E171" s="93" t="s">
        <v>460</v>
      </c>
      <c r="F171" s="283" t="s">
        <v>436</v>
      </c>
      <c r="G171" s="286"/>
      <c r="H171" s="53" t="str" cm="1">
        <f t="array" ref="H171">_xlfn.IFS(D171&lt;=700,"Seguimiento",D171=800,"Primera")</f>
        <v>Primera</v>
      </c>
    </row>
    <row r="172" spans="1:8" x14ac:dyDescent="0.3">
      <c r="A172" s="209">
        <v>45806</v>
      </c>
      <c r="B172" s="16">
        <v>0.41666666666666669</v>
      </c>
      <c r="C172" s="213" t="s">
        <v>419</v>
      </c>
      <c r="D172" s="92">
        <v>700</v>
      </c>
      <c r="E172" s="93" t="s">
        <v>161</v>
      </c>
      <c r="F172" s="283" t="s">
        <v>37</v>
      </c>
      <c r="G172" s="286"/>
      <c r="H172" s="53" t="str" cm="1">
        <f t="array" ref="H172">_xlfn.IFS(D172&lt;=700,"Seguimiento",D172=800,"Primera")</f>
        <v>Seguimiento</v>
      </c>
    </row>
    <row r="173" spans="1:8" x14ac:dyDescent="0.3">
      <c r="A173" s="210">
        <v>45806</v>
      </c>
      <c r="B173" s="16">
        <v>0.5</v>
      </c>
      <c r="C173" s="214" t="s">
        <v>461</v>
      </c>
      <c r="D173" s="92">
        <v>700</v>
      </c>
      <c r="E173" s="93" t="s">
        <v>161</v>
      </c>
      <c r="F173" s="283" t="s">
        <v>37</v>
      </c>
      <c r="G173" s="286"/>
      <c r="H173" s="53" t="str" cm="1">
        <f t="array" ref="H173">_xlfn.IFS(D173&lt;=700,"Seguimiento",D173=800,"Primera")</f>
        <v>Seguimiento</v>
      </c>
    </row>
    <row r="174" spans="1:8" ht="18" x14ac:dyDescent="0.35">
      <c r="B174" s="34"/>
      <c r="C174" s="35" t="s">
        <v>22</v>
      </c>
      <c r="D174" s="36">
        <f>SUM(D149:D173)</f>
        <v>18700</v>
      </c>
      <c r="F174" s="269"/>
      <c r="G174" s="269"/>
    </row>
    <row r="175" spans="1:8" x14ac:dyDescent="0.3">
      <c r="G175" s="12" t="s">
        <v>23</v>
      </c>
      <c r="H175" s="37">
        <f>COUNTIF(H149:H173,G175)</f>
        <v>19</v>
      </c>
    </row>
    <row r="176" spans="1:8" x14ac:dyDescent="0.3">
      <c r="G176" s="12" t="s">
        <v>19</v>
      </c>
      <c r="H176" s="37">
        <f>COUNTIF(H149:H173,G176)</f>
        <v>6</v>
      </c>
    </row>
    <row r="177" spans="1:13" x14ac:dyDescent="0.3">
      <c r="G177" s="2"/>
    </row>
    <row r="178" spans="1:13" ht="18" customHeight="1" thickBot="1" x14ac:dyDescent="0.35">
      <c r="A178" s="280" t="s">
        <v>324</v>
      </c>
      <c r="B178" s="280"/>
      <c r="C178" s="280"/>
      <c r="D178" s="280"/>
      <c r="E178" s="280"/>
      <c r="F178" s="280"/>
      <c r="G178" s="280"/>
      <c r="H178" s="280"/>
    </row>
    <row r="179" spans="1:13" ht="31.2" x14ac:dyDescent="0.3">
      <c r="A179" s="3" t="s">
        <v>0</v>
      </c>
      <c r="B179" s="4" t="s">
        <v>1</v>
      </c>
      <c r="C179" s="5" t="s">
        <v>2</v>
      </c>
      <c r="D179" s="6" t="s">
        <v>3</v>
      </c>
      <c r="E179" s="7" t="s">
        <v>4</v>
      </c>
      <c r="F179" s="281" t="s">
        <v>5</v>
      </c>
      <c r="G179" s="282"/>
      <c r="H179" s="7" t="s">
        <v>6</v>
      </c>
      <c r="J179" s="1"/>
      <c r="K179" s="1"/>
      <c r="L179" s="1"/>
      <c r="M179" s="1"/>
    </row>
    <row r="180" spans="1:13" x14ac:dyDescent="0.3">
      <c r="A180" s="104">
        <v>45748</v>
      </c>
      <c r="B180" s="91">
        <v>0.41666666666666669</v>
      </c>
      <c r="C180" s="108" t="s">
        <v>334</v>
      </c>
      <c r="D180" s="105">
        <v>800</v>
      </c>
      <c r="E180" s="106" t="s">
        <v>161</v>
      </c>
      <c r="F180" s="283" t="s">
        <v>37</v>
      </c>
      <c r="G180" s="286"/>
      <c r="H180" s="53" t="str" cm="1">
        <f t="array" ref="H180">_xlfn.IFS(D180&lt;=700,"Seguimiento",D180=800,"Primera")</f>
        <v>Primera</v>
      </c>
      <c r="J180" s="1"/>
      <c r="K180" s="2"/>
      <c r="L180" s="31"/>
      <c r="M180" s="32"/>
    </row>
    <row r="181" spans="1:13" x14ac:dyDescent="0.3">
      <c r="A181" s="104">
        <v>45748</v>
      </c>
      <c r="B181" s="91">
        <v>0.625</v>
      </c>
      <c r="C181" s="108" t="s">
        <v>335</v>
      </c>
      <c r="D181" s="105">
        <v>800</v>
      </c>
      <c r="E181" s="106" t="s">
        <v>156</v>
      </c>
      <c r="F181" s="283" t="s">
        <v>37</v>
      </c>
      <c r="G181" s="284"/>
      <c r="H181" s="53" t="str" cm="1">
        <f t="array" ref="H181">_xlfn.IFS(D181&lt;=700,"Seguimiento",D181=800,"Primera")</f>
        <v>Primera</v>
      </c>
      <c r="J181" s="1"/>
      <c r="K181" s="2"/>
      <c r="L181" s="31"/>
      <c r="M181" s="32"/>
    </row>
    <row r="182" spans="1:13" x14ac:dyDescent="0.3">
      <c r="A182" s="104">
        <v>45750</v>
      </c>
      <c r="B182" s="91">
        <v>0.375</v>
      </c>
      <c r="C182" s="108" t="s">
        <v>336</v>
      </c>
      <c r="D182" s="105">
        <v>700</v>
      </c>
      <c r="E182" s="106" t="s">
        <v>161</v>
      </c>
      <c r="F182" s="283" t="s">
        <v>337</v>
      </c>
      <c r="G182" s="286"/>
      <c r="H182" s="53" t="str" cm="1">
        <f t="array" ref="H182">_xlfn.IFS(D182&lt;=700,"Seguimiento",D182=800,"Primera")</f>
        <v>Seguimiento</v>
      </c>
      <c r="J182" s="1"/>
      <c r="K182" s="2"/>
      <c r="L182" s="31"/>
      <c r="M182" s="32"/>
    </row>
    <row r="183" spans="1:13" x14ac:dyDescent="0.3">
      <c r="A183" s="104">
        <v>45750</v>
      </c>
      <c r="B183" s="91">
        <v>0.41666666666666669</v>
      </c>
      <c r="C183" s="108" t="s">
        <v>288</v>
      </c>
      <c r="D183" s="105">
        <v>700</v>
      </c>
      <c r="E183" s="106" t="s">
        <v>161</v>
      </c>
      <c r="F183" s="291" t="s">
        <v>37</v>
      </c>
      <c r="G183" s="290"/>
      <c r="H183" s="53" t="str" cm="1">
        <f t="array" ref="H183">_xlfn.IFS(D183&lt;=700,"Seguimiento",D183=800,"Primera")</f>
        <v>Seguimiento</v>
      </c>
      <c r="J183" s="1"/>
      <c r="K183" s="1"/>
      <c r="L183" s="1"/>
      <c r="M183" s="33"/>
    </row>
    <row r="184" spans="1:13" x14ac:dyDescent="0.3">
      <c r="A184" s="104">
        <v>45750</v>
      </c>
      <c r="B184" s="91">
        <v>0.58333333333333337</v>
      </c>
      <c r="C184" s="108" t="s">
        <v>338</v>
      </c>
      <c r="D184" s="92">
        <v>800</v>
      </c>
      <c r="E184" s="106" t="s">
        <v>161</v>
      </c>
      <c r="F184" s="291" t="s">
        <v>37</v>
      </c>
      <c r="G184" s="290"/>
      <c r="H184" s="53" t="str" cm="1">
        <f t="array" ref="H184">_xlfn.IFS(D184&lt;=700,"Seguimiento",D184=800,"Primera")</f>
        <v>Primera</v>
      </c>
      <c r="J184" s="1"/>
      <c r="K184" s="1"/>
      <c r="L184" s="1"/>
      <c r="M184" s="1"/>
    </row>
    <row r="185" spans="1:13" x14ac:dyDescent="0.3">
      <c r="A185" s="104">
        <v>45755</v>
      </c>
      <c r="B185" s="91">
        <v>0.41666666666666669</v>
      </c>
      <c r="C185" s="108" t="s">
        <v>214</v>
      </c>
      <c r="D185" s="92">
        <v>700</v>
      </c>
      <c r="E185" s="106" t="s">
        <v>161</v>
      </c>
      <c r="F185" s="283" t="s">
        <v>350</v>
      </c>
      <c r="G185" s="286"/>
      <c r="H185" s="53" t="str" cm="1">
        <f t="array" ref="H185">_xlfn.IFS(D185&lt;=700,"Seguimiento",D185=800,"Primera")</f>
        <v>Seguimiento</v>
      </c>
    </row>
    <row r="186" spans="1:13" x14ac:dyDescent="0.3">
      <c r="A186" s="104">
        <v>45755</v>
      </c>
      <c r="B186" s="91">
        <v>0.5</v>
      </c>
      <c r="C186" s="108" t="s">
        <v>339</v>
      </c>
      <c r="D186" s="92">
        <v>700</v>
      </c>
      <c r="E186" s="106" t="s">
        <v>407</v>
      </c>
      <c r="F186" s="291" t="s">
        <v>351</v>
      </c>
      <c r="G186" s="290"/>
      <c r="H186" s="53" t="str" cm="1">
        <f t="array" ref="H186">_xlfn.IFS(D186&lt;=700,"Seguimiento",D186=800,"Primera")</f>
        <v>Seguimiento</v>
      </c>
    </row>
    <row r="187" spans="1:13" x14ac:dyDescent="0.3">
      <c r="A187" s="104">
        <v>45756</v>
      </c>
      <c r="B187" s="91">
        <v>0.41666666666666669</v>
      </c>
      <c r="C187" s="108" t="s">
        <v>257</v>
      </c>
      <c r="D187" s="92">
        <v>700</v>
      </c>
      <c r="E187" s="93" t="s">
        <v>161</v>
      </c>
      <c r="F187" s="289" t="s">
        <v>37</v>
      </c>
      <c r="G187" s="290"/>
      <c r="H187" s="53" t="str" cm="1">
        <f t="array" ref="H187">_xlfn.IFS(D187&lt;=700,"Seguimiento",D187=800,"Primera")</f>
        <v>Seguimiento</v>
      </c>
    </row>
    <row r="188" spans="1:13" ht="14.4" customHeight="1" x14ac:dyDescent="0.3">
      <c r="A188" s="94">
        <v>45756</v>
      </c>
      <c r="B188" s="91">
        <v>0.5</v>
      </c>
      <c r="C188" s="107" t="s">
        <v>352</v>
      </c>
      <c r="D188" s="92">
        <v>700</v>
      </c>
      <c r="E188" s="106" t="s">
        <v>161</v>
      </c>
      <c r="F188" s="291" t="s">
        <v>37</v>
      </c>
      <c r="G188" s="290"/>
      <c r="H188" s="53" t="str" cm="1">
        <f t="array" ref="H188">_xlfn.IFS(D188&lt;=700,"Seguimiento",D188=800,"Primera")</f>
        <v>Seguimiento</v>
      </c>
    </row>
    <row r="189" spans="1:13" ht="14.4" customHeight="1" x14ac:dyDescent="0.3">
      <c r="A189" s="94">
        <v>45759</v>
      </c>
      <c r="B189" s="91">
        <v>0.375</v>
      </c>
      <c r="C189" s="107" t="s">
        <v>353</v>
      </c>
      <c r="D189" s="92">
        <v>700</v>
      </c>
      <c r="E189" s="106" t="s">
        <v>161</v>
      </c>
      <c r="F189" s="291" t="s">
        <v>354</v>
      </c>
      <c r="G189" s="290"/>
      <c r="H189" s="53" t="str" cm="1">
        <f t="array" ref="H189">_xlfn.IFS(D189&lt;=700,"Seguimiento",D189=800,"Primera")</f>
        <v>Seguimiento</v>
      </c>
    </row>
    <row r="190" spans="1:13" ht="14.4" customHeight="1" x14ac:dyDescent="0.3">
      <c r="A190" s="94">
        <v>45759</v>
      </c>
      <c r="B190" s="91">
        <v>0.41666666666666669</v>
      </c>
      <c r="C190" s="107" t="s">
        <v>355</v>
      </c>
      <c r="D190" s="92">
        <v>800</v>
      </c>
      <c r="E190" s="106" t="s">
        <v>161</v>
      </c>
      <c r="F190" s="291" t="s">
        <v>356</v>
      </c>
      <c r="G190" s="290"/>
      <c r="H190" s="53" t="str" cm="1">
        <f t="array" ref="H190">_xlfn.IFS(D190&lt;=700,"Seguimiento",D190=800,"Primera")</f>
        <v>Primera</v>
      </c>
    </row>
    <row r="191" spans="1:13" x14ac:dyDescent="0.3">
      <c r="A191" s="94">
        <v>45767</v>
      </c>
      <c r="B191" s="91"/>
      <c r="C191" s="107" t="s">
        <v>357</v>
      </c>
      <c r="D191" s="92">
        <v>1500</v>
      </c>
      <c r="E191" s="106" t="s">
        <v>161</v>
      </c>
      <c r="F191" s="283" t="s">
        <v>37</v>
      </c>
      <c r="G191" s="286"/>
      <c r="H191" s="17" t="s">
        <v>19</v>
      </c>
    </row>
    <row r="192" spans="1:13" x14ac:dyDescent="0.3">
      <c r="A192" s="15">
        <v>45771</v>
      </c>
      <c r="B192" s="16">
        <v>0.45833333333333331</v>
      </c>
      <c r="C192" s="95" t="s">
        <v>358</v>
      </c>
      <c r="D192" s="92">
        <v>700</v>
      </c>
      <c r="E192" s="106" t="s">
        <v>161</v>
      </c>
      <c r="F192" s="283" t="s">
        <v>359</v>
      </c>
      <c r="G192" s="286"/>
      <c r="H192" s="17" t="str" cm="1">
        <f t="array" ref="H192">_xlfn.IFS(D192&lt;=700,"Seguimiento",D192=800,"Primera")</f>
        <v>Seguimiento</v>
      </c>
    </row>
    <row r="193" spans="1:13" ht="14.4" customHeight="1" x14ac:dyDescent="0.3">
      <c r="A193" s="145">
        <v>45772</v>
      </c>
      <c r="B193" s="52">
        <v>0.58333333333333337</v>
      </c>
      <c r="C193" s="95" t="s">
        <v>360</v>
      </c>
      <c r="D193" s="92">
        <v>800</v>
      </c>
      <c r="E193" s="93" t="s">
        <v>161</v>
      </c>
      <c r="F193" s="283" t="s">
        <v>359</v>
      </c>
      <c r="G193" s="286"/>
      <c r="H193" s="17" t="str" cm="1">
        <f t="array" ref="H193">_xlfn.IFS(D193&lt;=700,"Seguimiento",D193=800,"Primera")</f>
        <v>Primera</v>
      </c>
    </row>
    <row r="194" spans="1:13" x14ac:dyDescent="0.3">
      <c r="A194" s="104">
        <v>45773</v>
      </c>
      <c r="B194" s="91">
        <v>0.35416666666666669</v>
      </c>
      <c r="C194" s="108" t="s">
        <v>361</v>
      </c>
      <c r="D194" s="92">
        <v>700</v>
      </c>
      <c r="E194" s="93" t="s">
        <v>156</v>
      </c>
      <c r="F194" s="307" t="s">
        <v>362</v>
      </c>
      <c r="G194" s="308"/>
      <c r="H194" s="53" t="str" cm="1">
        <f t="array" ref="H194">_xlfn.IFS(D194&lt;=700,"Seguimiento",D194=800,"Primera")</f>
        <v>Seguimiento</v>
      </c>
    </row>
    <row r="195" spans="1:13" x14ac:dyDescent="0.3">
      <c r="A195" s="104">
        <v>45773</v>
      </c>
      <c r="B195" s="91">
        <v>0.39583333333333331</v>
      </c>
      <c r="C195" s="108" t="s">
        <v>355</v>
      </c>
      <c r="D195" s="92">
        <v>700</v>
      </c>
      <c r="E195" s="93" t="s">
        <v>156</v>
      </c>
      <c r="F195" s="291" t="s">
        <v>356</v>
      </c>
      <c r="G195" s="290"/>
      <c r="H195" s="53" t="str" cm="1">
        <f t="array" ref="H195">_xlfn.IFS(D195&lt;=700,"Seguimiento",D195=800,"Primera")</f>
        <v>Seguimiento</v>
      </c>
    </row>
    <row r="196" spans="1:13" x14ac:dyDescent="0.3">
      <c r="A196" s="104">
        <v>45777</v>
      </c>
      <c r="B196" s="91">
        <v>0.375</v>
      </c>
      <c r="C196" s="108" t="s">
        <v>174</v>
      </c>
      <c r="D196" s="92">
        <v>700</v>
      </c>
      <c r="E196" s="93" t="s">
        <v>161</v>
      </c>
      <c r="F196" s="283" t="s">
        <v>384</v>
      </c>
      <c r="G196" s="286"/>
      <c r="H196" s="53" t="str" cm="1">
        <f t="array" ref="H196">_xlfn.IFS(D196&lt;=700,"Seguimiento",D196=800,"Primera")</f>
        <v>Seguimiento</v>
      </c>
    </row>
    <row r="197" spans="1:13" x14ac:dyDescent="0.3">
      <c r="A197" s="104">
        <v>45777</v>
      </c>
      <c r="B197" s="91">
        <v>0.41666666666666669</v>
      </c>
      <c r="C197" s="108" t="s">
        <v>288</v>
      </c>
      <c r="D197" s="92">
        <v>700</v>
      </c>
      <c r="E197" s="93" t="s">
        <v>161</v>
      </c>
      <c r="F197" s="283" t="s">
        <v>37</v>
      </c>
      <c r="G197" s="284"/>
      <c r="H197" s="53" t="str" cm="1">
        <f t="array" ref="H197">_xlfn.IFS(D197&lt;=700,"Seguimiento",D197=800,"Primera")</f>
        <v>Seguimiento</v>
      </c>
    </row>
    <row r="198" spans="1:13" x14ac:dyDescent="0.3">
      <c r="A198" s="104">
        <v>45777</v>
      </c>
      <c r="B198" s="91">
        <v>0.45833333333333331</v>
      </c>
      <c r="C198" s="108" t="s">
        <v>335</v>
      </c>
      <c r="D198" s="92">
        <v>700</v>
      </c>
      <c r="E198" s="93" t="s">
        <v>161</v>
      </c>
      <c r="F198" s="283" t="s">
        <v>37</v>
      </c>
      <c r="G198" s="284"/>
      <c r="H198" s="53" t="str" cm="1">
        <f t="array" ref="H198">_xlfn.IFS(D198&lt;=700,"Seguimiento",D198=800,"Primera")</f>
        <v>Seguimiento</v>
      </c>
    </row>
    <row r="199" spans="1:13" x14ac:dyDescent="0.3">
      <c r="A199" s="104">
        <v>45777</v>
      </c>
      <c r="B199" s="91">
        <v>0.5</v>
      </c>
      <c r="C199" s="151" t="s">
        <v>339</v>
      </c>
      <c r="D199" s="92">
        <v>700</v>
      </c>
      <c r="E199" s="93" t="s">
        <v>161</v>
      </c>
      <c r="F199" s="283" t="s">
        <v>351</v>
      </c>
      <c r="G199" s="286"/>
      <c r="H199" s="155" t="str" cm="1">
        <f t="array" ref="H199">_xlfn.IFS(D199&lt;=700,"Seguimiento",D199=800,"Primera")</f>
        <v>Seguimiento</v>
      </c>
    </row>
    <row r="200" spans="1:13" x14ac:dyDescent="0.3">
      <c r="A200" s="104">
        <v>45777</v>
      </c>
      <c r="B200" s="91">
        <v>0.66666666666666663</v>
      </c>
      <c r="C200" s="108" t="s">
        <v>385</v>
      </c>
      <c r="D200" s="92">
        <v>700</v>
      </c>
      <c r="E200" s="93" t="s">
        <v>161</v>
      </c>
      <c r="F200" s="283" t="s">
        <v>37</v>
      </c>
      <c r="G200" s="284"/>
      <c r="H200" s="53" t="str" cm="1">
        <f t="array" ref="H200">_xlfn.IFS(D200&lt;=700,"Seguimiento",D200=800,"Primera")</f>
        <v>Seguimiento</v>
      </c>
    </row>
    <row r="201" spans="1:13" ht="18" x14ac:dyDescent="0.35">
      <c r="B201" s="34"/>
      <c r="C201" s="35" t="s">
        <v>22</v>
      </c>
      <c r="D201" s="36">
        <f>SUM(D180:D200)</f>
        <v>16000</v>
      </c>
      <c r="F201" s="269"/>
      <c r="G201" s="269"/>
    </row>
    <row r="202" spans="1:13" x14ac:dyDescent="0.3">
      <c r="G202" s="12" t="s">
        <v>23</v>
      </c>
      <c r="H202" s="37">
        <f>COUNTIF(H180:H200,G202)</f>
        <v>15</v>
      </c>
    </row>
    <row r="203" spans="1:13" x14ac:dyDescent="0.3">
      <c r="G203" s="12" t="s">
        <v>19</v>
      </c>
      <c r="H203" s="37">
        <f>COUNTIF(H180:H200,G203)</f>
        <v>6</v>
      </c>
    </row>
    <row r="204" spans="1:13" x14ac:dyDescent="0.3">
      <c r="G204" s="2"/>
    </row>
    <row r="205" spans="1:13" ht="18" customHeight="1" thickBot="1" x14ac:dyDescent="0.35">
      <c r="A205" s="280" t="s">
        <v>258</v>
      </c>
      <c r="B205" s="280"/>
      <c r="C205" s="280"/>
      <c r="D205" s="280"/>
      <c r="E205" s="280"/>
      <c r="F205" s="280"/>
      <c r="G205" s="280"/>
      <c r="H205" s="280"/>
    </row>
    <row r="206" spans="1:13" ht="31.2" x14ac:dyDescent="0.3">
      <c r="A206" s="3" t="s">
        <v>0</v>
      </c>
      <c r="B206" s="4" t="s">
        <v>1</v>
      </c>
      <c r="C206" s="5" t="s">
        <v>2</v>
      </c>
      <c r="D206" s="6" t="s">
        <v>3</v>
      </c>
      <c r="E206" s="7" t="s">
        <v>4</v>
      </c>
      <c r="F206" s="281" t="s">
        <v>5</v>
      </c>
      <c r="G206" s="282"/>
      <c r="H206" s="7" t="s">
        <v>6</v>
      </c>
      <c r="J206" s="1"/>
      <c r="K206" s="1"/>
      <c r="L206" s="1"/>
      <c r="M206" s="1"/>
    </row>
    <row r="207" spans="1:13" x14ac:dyDescent="0.3">
      <c r="A207" s="104">
        <v>45719</v>
      </c>
      <c r="B207" s="91">
        <v>0.58333333333333337</v>
      </c>
      <c r="C207" s="108" t="s">
        <v>293</v>
      </c>
      <c r="D207" s="105">
        <v>800</v>
      </c>
      <c r="E207" s="106" t="s">
        <v>18</v>
      </c>
      <c r="F207" s="294" t="s">
        <v>37</v>
      </c>
      <c r="G207" s="295"/>
      <c r="H207" s="144" t="str" cm="1">
        <f t="array" ref="H207">_xlfn.IFS(D207&lt;=700,"Seguimiento",D207=800,"Primera")</f>
        <v>Primera</v>
      </c>
      <c r="J207" s="1"/>
      <c r="K207" s="2"/>
      <c r="L207" s="31"/>
      <c r="M207" s="32"/>
    </row>
    <row r="208" spans="1:13" x14ac:dyDescent="0.3">
      <c r="A208" s="104">
        <v>45720</v>
      </c>
      <c r="B208" s="91">
        <v>0.58333333333333337</v>
      </c>
      <c r="C208" s="108" t="s">
        <v>271</v>
      </c>
      <c r="D208" s="105">
        <v>700</v>
      </c>
      <c r="E208" s="106" t="s">
        <v>18</v>
      </c>
      <c r="F208" s="294" t="s">
        <v>37</v>
      </c>
      <c r="G208" s="298"/>
      <c r="H208" s="144" t="str" cm="1">
        <f t="array" ref="H208">_xlfn.IFS(D208&lt;=700,"Seguimiento",D208=800,"Primera")</f>
        <v>Seguimiento</v>
      </c>
      <c r="J208" s="1"/>
      <c r="K208" s="2"/>
      <c r="L208" s="31"/>
      <c r="M208" s="32"/>
    </row>
    <row r="209" spans="1:13" x14ac:dyDescent="0.3">
      <c r="A209" s="104">
        <v>45721</v>
      </c>
      <c r="B209" s="91">
        <v>0.375</v>
      </c>
      <c r="C209" s="108" t="s">
        <v>256</v>
      </c>
      <c r="D209" s="105">
        <v>700</v>
      </c>
      <c r="E209" s="106" t="s">
        <v>18</v>
      </c>
      <c r="F209" s="294" t="s">
        <v>37</v>
      </c>
      <c r="G209" s="295"/>
      <c r="H209" s="144" t="str" cm="1">
        <f t="array" ref="H209">_xlfn.IFS(D209&lt;=700,"Seguimiento",D209=800,"Primera")</f>
        <v>Seguimiento</v>
      </c>
      <c r="J209" s="1"/>
      <c r="K209" s="2"/>
      <c r="L209" s="31"/>
      <c r="M209" s="32"/>
    </row>
    <row r="210" spans="1:13" x14ac:dyDescent="0.3">
      <c r="A210" s="104">
        <v>45721</v>
      </c>
      <c r="B210" s="91">
        <v>0.41666666666666669</v>
      </c>
      <c r="C210" s="108" t="s">
        <v>272</v>
      </c>
      <c r="D210" s="105">
        <v>800</v>
      </c>
      <c r="E210" s="106" t="s">
        <v>18</v>
      </c>
      <c r="F210" s="296" t="s">
        <v>37</v>
      </c>
      <c r="G210" s="297"/>
      <c r="H210" s="144" t="str" cm="1">
        <f t="array" ref="H210">_xlfn.IFS(D210&lt;=700,"Seguimiento",D210=800,"Primera")</f>
        <v>Primera</v>
      </c>
      <c r="J210" s="1"/>
      <c r="K210" s="1"/>
      <c r="L210" s="1"/>
      <c r="M210" s="33"/>
    </row>
    <row r="211" spans="1:13" x14ac:dyDescent="0.3">
      <c r="A211" s="104">
        <v>45721</v>
      </c>
      <c r="B211" s="91">
        <v>0.45833333333333331</v>
      </c>
      <c r="C211" s="108" t="s">
        <v>153</v>
      </c>
      <c r="D211" s="92">
        <v>700</v>
      </c>
      <c r="E211" s="106" t="s">
        <v>18</v>
      </c>
      <c r="F211" s="296" t="s">
        <v>154</v>
      </c>
      <c r="G211" s="297"/>
      <c r="H211" s="144" t="str" cm="1">
        <f t="array" ref="H211">_xlfn.IFS(D211&lt;=700,"Seguimiento",D211=800,"Primera")</f>
        <v>Seguimiento</v>
      </c>
      <c r="J211" s="1"/>
      <c r="K211" s="1"/>
      <c r="L211" s="1"/>
      <c r="M211" s="1"/>
    </row>
    <row r="212" spans="1:13" x14ac:dyDescent="0.3">
      <c r="A212" s="104">
        <v>45724</v>
      </c>
      <c r="B212" s="91">
        <v>0.375</v>
      </c>
      <c r="C212" s="108" t="s">
        <v>273</v>
      </c>
      <c r="D212" s="92">
        <v>700</v>
      </c>
      <c r="E212" s="106" t="s">
        <v>17</v>
      </c>
      <c r="F212" s="294" t="s">
        <v>159</v>
      </c>
      <c r="G212" s="295"/>
      <c r="H212" s="144" t="str" cm="1">
        <f t="array" ref="H212">_xlfn.IFS(D212&lt;=700,"Seguimiento",D212=800,"Primera")</f>
        <v>Seguimiento</v>
      </c>
    </row>
    <row r="213" spans="1:13" x14ac:dyDescent="0.3">
      <c r="A213" s="104">
        <v>45724</v>
      </c>
      <c r="B213" s="91">
        <v>0.41666666666666669</v>
      </c>
      <c r="C213" s="108" t="s">
        <v>274</v>
      </c>
      <c r="D213" s="92">
        <v>700</v>
      </c>
      <c r="E213" s="106" t="s">
        <v>18</v>
      </c>
      <c r="F213" s="296" t="s">
        <v>275</v>
      </c>
      <c r="G213" s="297"/>
      <c r="H213" s="144" t="str" cm="1">
        <f t="array" ref="H213">_xlfn.IFS(D213&lt;=700,"Seguimiento",D213=800,"Primera")</f>
        <v>Seguimiento</v>
      </c>
    </row>
    <row r="214" spans="1:13" x14ac:dyDescent="0.3">
      <c r="A214" s="104">
        <v>45726</v>
      </c>
      <c r="B214" s="91">
        <v>0.41666666666666669</v>
      </c>
      <c r="C214" s="108" t="s">
        <v>288</v>
      </c>
      <c r="D214" s="92">
        <v>1500</v>
      </c>
      <c r="E214" s="93" t="s">
        <v>18</v>
      </c>
      <c r="F214" s="299" t="s">
        <v>37</v>
      </c>
      <c r="G214" s="297"/>
      <c r="H214" s="144" t="s">
        <v>19</v>
      </c>
    </row>
    <row r="215" spans="1:13" ht="14.4" customHeight="1" x14ac:dyDescent="0.3">
      <c r="A215" s="94">
        <v>45728</v>
      </c>
      <c r="B215" s="91">
        <v>0.66666666666666663</v>
      </c>
      <c r="C215" s="107" t="s">
        <v>277</v>
      </c>
      <c r="D215" s="92">
        <v>800</v>
      </c>
      <c r="E215" s="106" t="s">
        <v>185</v>
      </c>
      <c r="F215" s="296" t="s">
        <v>37</v>
      </c>
      <c r="G215" s="297"/>
      <c r="H215" s="144" t="str" cm="1">
        <f t="array" ref="H215">_xlfn.IFS(D215&lt;=700,"Seguimiento",D215=800,"Primera")</f>
        <v>Primera</v>
      </c>
    </row>
    <row r="216" spans="1:13" ht="14.4" customHeight="1" x14ac:dyDescent="0.3">
      <c r="A216" s="94">
        <v>45729</v>
      </c>
      <c r="B216" s="91">
        <v>0.375</v>
      </c>
      <c r="C216" s="107" t="s">
        <v>149</v>
      </c>
      <c r="D216" s="92">
        <v>700</v>
      </c>
      <c r="E216" s="106" t="s">
        <v>18</v>
      </c>
      <c r="F216" s="296" t="s">
        <v>150</v>
      </c>
      <c r="G216" s="297"/>
      <c r="H216" s="144" t="str" cm="1">
        <f t="array" ref="H216">_xlfn.IFS(D216&lt;=700,"Seguimiento",D216=800,"Primera")</f>
        <v>Seguimiento</v>
      </c>
    </row>
    <row r="217" spans="1:13" ht="14.4" customHeight="1" x14ac:dyDescent="0.3">
      <c r="A217" s="94">
        <v>45729</v>
      </c>
      <c r="B217" s="91">
        <v>0.41666666666666669</v>
      </c>
      <c r="C217" s="107" t="s">
        <v>257</v>
      </c>
      <c r="D217" s="92">
        <v>700</v>
      </c>
      <c r="E217" s="106" t="s">
        <v>18</v>
      </c>
      <c r="F217" s="296" t="s">
        <v>37</v>
      </c>
      <c r="G217" s="297"/>
      <c r="H217" s="144" t="str" cm="1">
        <f t="array" ref="H217">_xlfn.IFS(D217&lt;=700,"Seguimiento",D217=800,"Primera")</f>
        <v>Seguimiento</v>
      </c>
    </row>
    <row r="218" spans="1:13" x14ac:dyDescent="0.3">
      <c r="A218" s="94">
        <v>45730</v>
      </c>
      <c r="B218" s="91">
        <v>0.375</v>
      </c>
      <c r="C218" s="107" t="s">
        <v>278</v>
      </c>
      <c r="D218" s="92">
        <v>700</v>
      </c>
      <c r="E218" s="106" t="s">
        <v>18</v>
      </c>
      <c r="F218" s="294" t="s">
        <v>37</v>
      </c>
      <c r="G218" s="295"/>
      <c r="H218" s="144" t="str" cm="1">
        <f t="array" ref="H218">_xlfn.IFS(D218&lt;=700,"Seguimiento",D218=800,"Primera")</f>
        <v>Seguimiento</v>
      </c>
    </row>
    <row r="219" spans="1:13" x14ac:dyDescent="0.3">
      <c r="A219" s="15">
        <v>45730</v>
      </c>
      <c r="B219" s="16">
        <v>0.5</v>
      </c>
      <c r="C219" s="95" t="s">
        <v>279</v>
      </c>
      <c r="D219" s="92">
        <v>800</v>
      </c>
      <c r="E219" s="106" t="s">
        <v>18</v>
      </c>
      <c r="F219" s="294" t="s">
        <v>37</v>
      </c>
      <c r="G219" s="295"/>
      <c r="H219" s="144" t="str" cm="1">
        <f t="array" ref="H219">_xlfn.IFS(D219&lt;=700,"Seguimiento",D219=800,"Primera")</f>
        <v>Primera</v>
      </c>
    </row>
    <row r="220" spans="1:13" ht="14.4" customHeight="1" x14ac:dyDescent="0.3">
      <c r="A220" s="145">
        <v>45734</v>
      </c>
      <c r="B220" s="52">
        <v>0.375</v>
      </c>
      <c r="C220" s="95" t="s">
        <v>287</v>
      </c>
      <c r="D220" s="92">
        <v>700</v>
      </c>
      <c r="E220" s="93" t="s">
        <v>18</v>
      </c>
      <c r="F220" s="294" t="s">
        <v>175</v>
      </c>
      <c r="G220" s="295"/>
      <c r="H220" s="144" t="str" cm="1">
        <f t="array" ref="H220">_xlfn.IFS(D220&lt;=700,"Seguimiento",D220=800,"Primera")</f>
        <v>Seguimiento</v>
      </c>
    </row>
    <row r="221" spans="1:13" x14ac:dyDescent="0.3">
      <c r="A221" s="104">
        <v>45734</v>
      </c>
      <c r="B221" s="91">
        <v>0.45833333333333331</v>
      </c>
      <c r="C221" s="108" t="s">
        <v>288</v>
      </c>
      <c r="D221" s="92">
        <v>700</v>
      </c>
      <c r="E221" s="93" t="s">
        <v>18</v>
      </c>
      <c r="F221" s="294" t="s">
        <v>37</v>
      </c>
      <c r="G221" s="295"/>
      <c r="H221" s="144" t="str" cm="1">
        <f t="array" ref="H221">_xlfn.IFS(D221&lt;=700,"Seguimiento",D221=800,"Primera")</f>
        <v>Seguimiento</v>
      </c>
    </row>
    <row r="222" spans="1:13" x14ac:dyDescent="0.3">
      <c r="A222" s="104">
        <v>45734</v>
      </c>
      <c r="B222" s="91">
        <v>0.5</v>
      </c>
      <c r="C222" s="108" t="s">
        <v>289</v>
      </c>
      <c r="D222" s="92">
        <v>700</v>
      </c>
      <c r="E222" s="93" t="s">
        <v>18</v>
      </c>
      <c r="F222" s="294" t="s">
        <v>37</v>
      </c>
      <c r="G222" s="295"/>
      <c r="H222" s="144" t="str" cm="1">
        <f t="array" ref="H222">_xlfn.IFS(D222&lt;=700,"Seguimiento",D222=800,"Primera")</f>
        <v>Seguimiento</v>
      </c>
    </row>
    <row r="223" spans="1:13" x14ac:dyDescent="0.3">
      <c r="A223" s="104">
        <v>45734</v>
      </c>
      <c r="B223" s="91">
        <v>0.54166666666666663</v>
      </c>
      <c r="C223" s="108" t="s">
        <v>290</v>
      </c>
      <c r="D223" s="92">
        <v>800</v>
      </c>
      <c r="E223" s="93" t="s">
        <v>17</v>
      </c>
      <c r="F223" s="294" t="s">
        <v>37</v>
      </c>
      <c r="G223" s="295"/>
      <c r="H223" s="144" t="str" cm="1">
        <f t="array" ref="H223">_xlfn.IFS(D223&lt;=700,"Seguimiento",D223=800,"Primera")</f>
        <v>Primera</v>
      </c>
    </row>
    <row r="224" spans="1:13" x14ac:dyDescent="0.3">
      <c r="A224" s="104">
        <v>45736</v>
      </c>
      <c r="B224" s="91">
        <v>0.41666666666666669</v>
      </c>
      <c r="C224" s="108" t="s">
        <v>291</v>
      </c>
      <c r="D224" s="92">
        <v>800</v>
      </c>
      <c r="E224" s="93" t="s">
        <v>18</v>
      </c>
      <c r="F224" s="296" t="s">
        <v>37</v>
      </c>
      <c r="G224" s="297"/>
      <c r="H224" s="144" t="str" cm="1">
        <f t="array" ref="H224">_xlfn.IFS(D224&lt;=700,"Seguimiento",D224=800,"Primera")</f>
        <v>Primera</v>
      </c>
    </row>
    <row r="225" spans="1:13" x14ac:dyDescent="0.3">
      <c r="A225" s="104">
        <v>45736</v>
      </c>
      <c r="B225" s="91">
        <v>0.5</v>
      </c>
      <c r="C225" s="108" t="s">
        <v>292</v>
      </c>
      <c r="D225" s="92">
        <v>700</v>
      </c>
      <c r="E225" s="93" t="s">
        <v>18</v>
      </c>
      <c r="F225" s="294" t="s">
        <v>37</v>
      </c>
      <c r="G225" s="300"/>
      <c r="H225" s="144" t="str" cm="1">
        <f t="array" ref="H225">_xlfn.IFS(D225&lt;=700,"Seguimiento",D225=800,"Primera")</f>
        <v>Seguimiento</v>
      </c>
    </row>
    <row r="226" spans="1:13" x14ac:dyDescent="0.3">
      <c r="A226" s="104">
        <v>45741</v>
      </c>
      <c r="B226" s="91">
        <v>0.41666666666666669</v>
      </c>
      <c r="C226" s="108" t="s">
        <v>319</v>
      </c>
      <c r="D226" s="92">
        <v>700</v>
      </c>
      <c r="E226" s="93" t="s">
        <v>18</v>
      </c>
      <c r="F226" s="294" t="s">
        <v>37</v>
      </c>
      <c r="G226" s="295"/>
      <c r="H226" s="144" t="str" cm="1">
        <f t="array" ref="H226">_xlfn.IFS(D226&lt;=700,"Seguimiento",D226=800,"Primera")</f>
        <v>Seguimiento</v>
      </c>
    </row>
    <row r="227" spans="1:13" x14ac:dyDescent="0.3">
      <c r="A227" s="104">
        <v>45741</v>
      </c>
      <c r="B227" s="91">
        <v>0.45833333333333331</v>
      </c>
      <c r="C227" s="108" t="s">
        <v>320</v>
      </c>
      <c r="D227" s="92">
        <v>700</v>
      </c>
      <c r="E227" s="93" t="s">
        <v>156</v>
      </c>
      <c r="F227" s="294" t="s">
        <v>219</v>
      </c>
      <c r="G227" s="295"/>
      <c r="H227" s="144" t="str" cm="1">
        <f t="array" ref="H227">_xlfn.IFS(D227&lt;=700,"Seguimiento",D227=800,"Primera")</f>
        <v>Seguimiento</v>
      </c>
    </row>
    <row r="228" spans="1:13" x14ac:dyDescent="0.3">
      <c r="A228" s="104">
        <v>45743</v>
      </c>
      <c r="B228" s="91">
        <v>0.41666666666666669</v>
      </c>
      <c r="C228" s="108" t="s">
        <v>321</v>
      </c>
      <c r="D228" s="92">
        <v>700</v>
      </c>
      <c r="E228" s="93" t="s">
        <v>18</v>
      </c>
      <c r="F228" s="294" t="s">
        <v>192</v>
      </c>
      <c r="G228" s="295"/>
      <c r="H228" s="144" t="str" cm="1">
        <f t="array" ref="H228">_xlfn.IFS(D228&lt;=700,"Seguimiento",D228=800,"Primera")</f>
        <v>Seguimiento</v>
      </c>
    </row>
    <row r="229" spans="1:13" x14ac:dyDescent="0.3">
      <c r="A229" s="104">
        <v>45743</v>
      </c>
      <c r="B229" s="91">
        <v>0.45833333333333331</v>
      </c>
      <c r="C229" s="108" t="s">
        <v>322</v>
      </c>
      <c r="D229" s="92">
        <v>700</v>
      </c>
      <c r="E229" s="93" t="s">
        <v>18</v>
      </c>
      <c r="F229" s="294" t="s">
        <v>37</v>
      </c>
      <c r="G229" s="295"/>
      <c r="H229" s="144" t="str" cm="1">
        <f t="array" ref="H229">_xlfn.IFS(D229&lt;=700,"Seguimiento",D229=800,"Primera")</f>
        <v>Seguimiento</v>
      </c>
    </row>
    <row r="230" spans="1:13" x14ac:dyDescent="0.3">
      <c r="A230" s="104">
        <v>45745</v>
      </c>
      <c r="B230" s="91">
        <v>0.41666666666666669</v>
      </c>
      <c r="C230" s="108" t="s">
        <v>323</v>
      </c>
      <c r="D230" s="92">
        <v>600</v>
      </c>
      <c r="E230" s="93" t="s">
        <v>18</v>
      </c>
      <c r="F230" s="294" t="s">
        <v>37</v>
      </c>
      <c r="G230" s="295"/>
      <c r="H230" s="144" t="str" cm="1">
        <f t="array" ref="H230">_xlfn.IFS(D230&lt;=700,"Seguimiento",D230=800,"Primera")</f>
        <v>Seguimiento</v>
      </c>
    </row>
    <row r="231" spans="1:13" ht="18" x14ac:dyDescent="0.35">
      <c r="B231" s="34"/>
      <c r="C231" s="35" t="s">
        <v>22</v>
      </c>
      <c r="D231" s="36">
        <f>SUM(D207:D230)</f>
        <v>18100</v>
      </c>
      <c r="F231" s="269"/>
      <c r="G231" s="269"/>
    </row>
    <row r="232" spans="1:13" x14ac:dyDescent="0.3">
      <c r="G232" s="12" t="s">
        <v>23</v>
      </c>
      <c r="H232" s="37">
        <f>COUNTIF(H207:H230,G232)</f>
        <v>17</v>
      </c>
    </row>
    <row r="233" spans="1:13" x14ac:dyDescent="0.3">
      <c r="G233" s="12" t="s">
        <v>19</v>
      </c>
      <c r="H233" s="37">
        <f>COUNTIF(H207:H230,G233)</f>
        <v>7</v>
      </c>
    </row>
    <row r="234" spans="1:13" x14ac:dyDescent="0.3">
      <c r="G234" s="2"/>
    </row>
    <row r="235" spans="1:13" ht="18" customHeight="1" thickBot="1" x14ac:dyDescent="0.35">
      <c r="A235" s="280" t="s">
        <v>204</v>
      </c>
      <c r="B235" s="280"/>
      <c r="C235" s="280"/>
      <c r="D235" s="280"/>
      <c r="E235" s="280"/>
      <c r="F235" s="280"/>
      <c r="G235" s="280"/>
      <c r="H235" s="280"/>
    </row>
    <row r="236" spans="1:13" ht="31.2" x14ac:dyDescent="0.3">
      <c r="A236" s="3" t="s">
        <v>0</v>
      </c>
      <c r="B236" s="4" t="s">
        <v>1</v>
      </c>
      <c r="C236" s="5" t="s">
        <v>2</v>
      </c>
      <c r="D236" s="6" t="s">
        <v>3</v>
      </c>
      <c r="E236" s="7" t="s">
        <v>4</v>
      </c>
      <c r="F236" s="281" t="s">
        <v>5</v>
      </c>
      <c r="G236" s="282"/>
      <c r="H236" s="7" t="s">
        <v>6</v>
      </c>
      <c r="J236" s="1"/>
      <c r="K236" s="1"/>
      <c r="L236" s="1"/>
      <c r="M236" s="1"/>
    </row>
    <row r="237" spans="1:13" x14ac:dyDescent="0.3">
      <c r="A237" s="104">
        <v>45689</v>
      </c>
      <c r="B237" s="91">
        <v>0.375</v>
      </c>
      <c r="C237" s="108" t="s">
        <v>212</v>
      </c>
      <c r="D237" s="105">
        <v>680</v>
      </c>
      <c r="E237" s="106" t="s">
        <v>18</v>
      </c>
      <c r="F237" s="275" t="s">
        <v>37</v>
      </c>
      <c r="G237" s="279"/>
      <c r="H237" s="53" t="str">
        <f>G250</f>
        <v>Primera</v>
      </c>
      <c r="J237" s="1"/>
      <c r="K237" s="2"/>
      <c r="L237" s="31"/>
      <c r="M237" s="32"/>
    </row>
    <row r="238" spans="1:13" x14ac:dyDescent="0.3">
      <c r="A238" s="104">
        <v>45693</v>
      </c>
      <c r="B238" s="91">
        <v>0.375</v>
      </c>
      <c r="C238" s="108" t="s">
        <v>174</v>
      </c>
      <c r="D238" s="105">
        <v>700</v>
      </c>
      <c r="E238" s="106" t="s">
        <v>18</v>
      </c>
      <c r="F238" s="275" t="s">
        <v>175</v>
      </c>
      <c r="G238" s="279"/>
      <c r="H238" s="53" t="str" cm="1">
        <f t="array" ref="H238">_xlfn.IFS(D238&lt;=700,"Seguimiento",D238=800,"Primera")</f>
        <v>Seguimiento</v>
      </c>
      <c r="J238" s="1"/>
      <c r="K238" s="2"/>
      <c r="L238" s="31"/>
      <c r="M238" s="32"/>
    </row>
    <row r="239" spans="1:13" x14ac:dyDescent="0.3">
      <c r="A239" s="104">
        <v>45693</v>
      </c>
      <c r="B239" s="91">
        <v>0.41666666666666669</v>
      </c>
      <c r="C239" s="108" t="s">
        <v>186</v>
      </c>
      <c r="D239" s="105">
        <v>700</v>
      </c>
      <c r="E239" s="106" t="s">
        <v>18</v>
      </c>
      <c r="F239" s="296" t="s">
        <v>213</v>
      </c>
      <c r="G239" s="297"/>
      <c r="H239" s="53" t="str" cm="1">
        <f t="array" ref="H239">_xlfn.IFS(D239&lt;=700,"Seguimiento",D239=800,"Primera")</f>
        <v>Seguimiento</v>
      </c>
      <c r="J239" s="1"/>
      <c r="K239" s="1"/>
      <c r="L239" s="1"/>
      <c r="M239" s="33"/>
    </row>
    <row r="240" spans="1:13" x14ac:dyDescent="0.3">
      <c r="A240" s="104">
        <v>45693</v>
      </c>
      <c r="B240" s="91">
        <v>0.45833333333333331</v>
      </c>
      <c r="C240" s="108" t="s">
        <v>153</v>
      </c>
      <c r="D240" s="92">
        <v>700</v>
      </c>
      <c r="E240" s="106" t="s">
        <v>18</v>
      </c>
      <c r="F240" s="296" t="s">
        <v>154</v>
      </c>
      <c r="G240" s="297"/>
      <c r="H240" s="53" t="str" cm="1">
        <f t="array" ref="H240">_xlfn.IFS(D240&lt;=700,"Seguimiento",D240=800,"Primera")</f>
        <v>Seguimiento</v>
      </c>
      <c r="J240" s="1"/>
      <c r="K240" s="1"/>
      <c r="L240" s="1"/>
      <c r="M240" s="1"/>
    </row>
    <row r="241" spans="1:13" x14ac:dyDescent="0.3">
      <c r="A241" s="104">
        <v>45693</v>
      </c>
      <c r="B241" s="91">
        <v>0.5</v>
      </c>
      <c r="C241" s="108" t="s">
        <v>214</v>
      </c>
      <c r="D241" s="92">
        <v>680</v>
      </c>
      <c r="E241" s="106" t="s">
        <v>18</v>
      </c>
      <c r="F241" s="275" t="s">
        <v>37</v>
      </c>
      <c r="G241" s="279"/>
      <c r="H241" s="53" t="str">
        <f>G250</f>
        <v>Primera</v>
      </c>
    </row>
    <row r="242" spans="1:13" x14ac:dyDescent="0.3">
      <c r="A242" s="104">
        <v>45694</v>
      </c>
      <c r="B242" s="91">
        <v>0.66666666666666663</v>
      </c>
      <c r="C242" s="108" t="s">
        <v>215</v>
      </c>
      <c r="D242" s="92">
        <v>600</v>
      </c>
      <c r="E242" s="93" t="s">
        <v>18</v>
      </c>
      <c r="F242" s="296" t="s">
        <v>216</v>
      </c>
      <c r="G242" s="297"/>
      <c r="H242" s="53" t="str" cm="1">
        <f t="array" ref="H242">_xlfn.IFS(D242&lt;=700,"Seguimiento",D242=800,"Primera")</f>
        <v>Seguimiento</v>
      </c>
    </row>
    <row r="243" spans="1:13" ht="14.4" customHeight="1" x14ac:dyDescent="0.3">
      <c r="A243" s="94">
        <v>45699</v>
      </c>
      <c r="B243" s="91">
        <v>0.41666666666666669</v>
      </c>
      <c r="C243" s="107" t="s">
        <v>238</v>
      </c>
      <c r="D243" s="92">
        <v>600</v>
      </c>
      <c r="E243" s="93" t="s">
        <v>156</v>
      </c>
      <c r="F243" s="272" t="s">
        <v>157</v>
      </c>
      <c r="G243" s="271"/>
      <c r="H243" s="53" t="str" cm="1">
        <f t="array" ref="H243">_xlfn.IFS(D243&lt;=700,"Seguimiento",D243=800,"Primera")</f>
        <v>Seguimiento</v>
      </c>
    </row>
    <row r="244" spans="1:13" ht="14.4" customHeight="1" x14ac:dyDescent="0.3">
      <c r="A244" s="94">
        <v>45699</v>
      </c>
      <c r="B244" s="91">
        <v>0.5</v>
      </c>
      <c r="C244" s="107" t="s">
        <v>239</v>
      </c>
      <c r="D244" s="92">
        <v>700</v>
      </c>
      <c r="E244" s="93" t="s">
        <v>18</v>
      </c>
      <c r="F244" s="272"/>
      <c r="G244" s="271"/>
      <c r="H244" s="12" t="str" cm="1">
        <f t="array" ref="H244">_xlfn.IFS(D244&lt;=700,"Seguimiento",D244=800,"Primera")</f>
        <v>Seguimiento</v>
      </c>
    </row>
    <row r="245" spans="1:13" ht="14.4" customHeight="1" x14ac:dyDescent="0.3">
      <c r="A245" s="94">
        <v>45701</v>
      </c>
      <c r="B245" s="91">
        <v>0.66666666666666663</v>
      </c>
      <c r="C245" s="107" t="s">
        <v>240</v>
      </c>
      <c r="D245" s="92">
        <v>700</v>
      </c>
      <c r="E245" s="93" t="s">
        <v>18</v>
      </c>
      <c r="F245" s="272" t="s">
        <v>37</v>
      </c>
      <c r="G245" s="271"/>
      <c r="H245" s="53" t="s">
        <v>241</v>
      </c>
    </row>
    <row r="246" spans="1:13" x14ac:dyDescent="0.3">
      <c r="A246" s="94">
        <v>45707</v>
      </c>
      <c r="B246" s="91">
        <v>0.41666666666666669</v>
      </c>
      <c r="C246" s="107" t="s">
        <v>252</v>
      </c>
      <c r="D246" s="92">
        <v>680</v>
      </c>
      <c r="E246" s="93" t="s">
        <v>18</v>
      </c>
      <c r="F246" s="275" t="s">
        <v>37</v>
      </c>
      <c r="G246" s="279"/>
      <c r="H246" s="53" t="s">
        <v>241</v>
      </c>
    </row>
    <row r="247" spans="1:13" x14ac:dyDescent="0.3">
      <c r="A247" s="15">
        <v>45716</v>
      </c>
      <c r="B247" s="16">
        <v>0.45833333333333331</v>
      </c>
      <c r="C247" s="95" t="s">
        <v>256</v>
      </c>
      <c r="D247" s="92">
        <v>680</v>
      </c>
      <c r="E247" s="93" t="s">
        <v>18</v>
      </c>
      <c r="F247" s="275" t="s">
        <v>37</v>
      </c>
      <c r="G247" s="279"/>
      <c r="H247" s="53" t="s">
        <v>241</v>
      </c>
    </row>
    <row r="248" spans="1:13" ht="18" x14ac:dyDescent="0.35">
      <c r="B248" s="34"/>
      <c r="C248" s="35" t="s">
        <v>22</v>
      </c>
      <c r="D248" s="36">
        <f>SUM(D237:D247)</f>
        <v>7420</v>
      </c>
      <c r="F248" s="269"/>
      <c r="G248" s="269"/>
    </row>
    <row r="249" spans="1:13" x14ac:dyDescent="0.3">
      <c r="G249" s="12" t="s">
        <v>23</v>
      </c>
      <c r="H249" s="37">
        <f>COUNTIF(H237:H247,G249)</f>
        <v>6</v>
      </c>
    </row>
    <row r="250" spans="1:13" x14ac:dyDescent="0.3">
      <c r="G250" s="12" t="s">
        <v>19</v>
      </c>
      <c r="H250" s="37">
        <v>5</v>
      </c>
    </row>
    <row r="251" spans="1:13" x14ac:dyDescent="0.3">
      <c r="G251" s="2"/>
    </row>
    <row r="252" spans="1:13" ht="18" customHeight="1" thickBot="1" x14ac:dyDescent="0.35">
      <c r="A252" s="280" t="s">
        <v>143</v>
      </c>
      <c r="B252" s="280"/>
      <c r="C252" s="280"/>
      <c r="D252" s="280"/>
      <c r="E252" s="280"/>
      <c r="F252" s="280"/>
      <c r="G252" s="280"/>
      <c r="H252" s="280"/>
    </row>
    <row r="253" spans="1:13" ht="31.2" x14ac:dyDescent="0.3">
      <c r="A253" s="3" t="s">
        <v>0</v>
      </c>
      <c r="B253" s="4" t="s">
        <v>1</v>
      </c>
      <c r="C253" s="5" t="s">
        <v>2</v>
      </c>
      <c r="D253" s="6" t="s">
        <v>3</v>
      </c>
      <c r="E253" s="7" t="s">
        <v>4</v>
      </c>
      <c r="F253" s="281" t="s">
        <v>5</v>
      </c>
      <c r="G253" s="282"/>
      <c r="H253" s="7" t="s">
        <v>6</v>
      </c>
      <c r="J253" s="1"/>
      <c r="K253" s="1"/>
      <c r="L253" s="1"/>
      <c r="M253" s="1"/>
    </row>
    <row r="254" spans="1:13" x14ac:dyDescent="0.3">
      <c r="A254" s="104">
        <v>45660</v>
      </c>
      <c r="B254" s="91">
        <v>0.375</v>
      </c>
      <c r="C254" s="108" t="s">
        <v>149</v>
      </c>
      <c r="D254" s="105">
        <v>600</v>
      </c>
      <c r="E254" s="106" t="s">
        <v>18</v>
      </c>
      <c r="F254" s="283" t="s">
        <v>150</v>
      </c>
      <c r="G254" s="286"/>
      <c r="H254" s="53" t="str" cm="1">
        <f t="array" ref="H254">_xlfn.IFS(D254&lt;=700,"Seguimiento",D254=800,"Primera")</f>
        <v>Seguimiento</v>
      </c>
      <c r="J254" s="1"/>
      <c r="K254" s="2"/>
      <c r="L254" s="31"/>
      <c r="M254" s="32"/>
    </row>
    <row r="255" spans="1:13" x14ac:dyDescent="0.3">
      <c r="A255" s="104">
        <v>45661</v>
      </c>
      <c r="B255" s="91">
        <v>0.375</v>
      </c>
      <c r="C255" s="108" t="s">
        <v>63</v>
      </c>
      <c r="D255" s="105">
        <v>600</v>
      </c>
      <c r="E255" s="106" t="s">
        <v>18</v>
      </c>
      <c r="F255" s="283" t="s">
        <v>151</v>
      </c>
      <c r="G255" s="286"/>
      <c r="H255" s="53" t="str" cm="1">
        <f t="array" ref="H255">_xlfn.IFS(D255&lt;=700,"Seguimiento",D255=800,"Primera")</f>
        <v>Seguimiento</v>
      </c>
      <c r="J255" s="1"/>
      <c r="K255" s="2"/>
      <c r="L255" s="31"/>
      <c r="M255" s="32"/>
    </row>
    <row r="256" spans="1:13" x14ac:dyDescent="0.3">
      <c r="A256" s="104">
        <v>45661</v>
      </c>
      <c r="B256" s="91">
        <v>0.41666666666666669</v>
      </c>
      <c r="C256" s="108" t="s">
        <v>152</v>
      </c>
      <c r="D256" s="105">
        <v>700</v>
      </c>
      <c r="E256" s="106" t="s">
        <v>18</v>
      </c>
      <c r="F256" s="272" t="s">
        <v>37</v>
      </c>
      <c r="G256" s="271"/>
      <c r="H256" s="53" t="str" cm="1">
        <f t="array" ref="H256">_xlfn.IFS(D256&lt;=700,"Seguimiento",D256=800,"Primera")</f>
        <v>Seguimiento</v>
      </c>
      <c r="J256" s="1"/>
      <c r="K256" s="1"/>
      <c r="L256" s="1"/>
      <c r="M256" s="33"/>
    </row>
    <row r="257" spans="1:13" x14ac:dyDescent="0.3">
      <c r="A257" s="104">
        <v>45661</v>
      </c>
      <c r="B257" s="91">
        <v>0.45833333333333331</v>
      </c>
      <c r="C257" s="108" t="s">
        <v>153</v>
      </c>
      <c r="D257" s="92">
        <v>600</v>
      </c>
      <c r="E257" s="106" t="s">
        <v>18</v>
      </c>
      <c r="F257" s="302" t="s">
        <v>154</v>
      </c>
      <c r="G257" s="303"/>
      <c r="H257" s="53" t="str" cm="1">
        <f t="array" ref="H257">_xlfn.IFS(D257&lt;=700,"Seguimiento",D257=800,"Primera")</f>
        <v>Seguimiento</v>
      </c>
      <c r="J257" s="1"/>
      <c r="K257" s="1"/>
      <c r="L257" s="1"/>
      <c r="M257" s="1"/>
    </row>
    <row r="258" spans="1:13" x14ac:dyDescent="0.3">
      <c r="A258" s="104">
        <v>45664</v>
      </c>
      <c r="B258" s="91">
        <v>0.5</v>
      </c>
      <c r="C258" s="108" t="s">
        <v>155</v>
      </c>
      <c r="D258" s="92">
        <v>600</v>
      </c>
      <c r="E258" s="93" t="s">
        <v>156</v>
      </c>
      <c r="F258" s="291" t="s">
        <v>157</v>
      </c>
      <c r="G258" s="290"/>
      <c r="H258" s="53" t="str" cm="1">
        <f t="array" ref="H258">_xlfn.IFS(D258&lt;=700,"Seguimiento",D258=800,"Primera")</f>
        <v>Seguimiento</v>
      </c>
    </row>
    <row r="259" spans="1:13" x14ac:dyDescent="0.3">
      <c r="A259" s="104">
        <v>45668</v>
      </c>
      <c r="B259" s="91">
        <v>0.375</v>
      </c>
      <c r="C259" s="108" t="s">
        <v>158</v>
      </c>
      <c r="D259" s="92">
        <v>600</v>
      </c>
      <c r="E259" s="93" t="s">
        <v>156</v>
      </c>
      <c r="F259" s="291" t="s">
        <v>159</v>
      </c>
      <c r="G259" s="290"/>
      <c r="H259" s="53" t="str" cm="1">
        <f t="array" ref="H259">_xlfn.IFS(D259&lt;=700,"Seguimiento",D259=800,"Primera")</f>
        <v>Seguimiento</v>
      </c>
    </row>
    <row r="260" spans="1:13" ht="14.4" customHeight="1" x14ac:dyDescent="0.3">
      <c r="A260" s="94">
        <v>45668</v>
      </c>
      <c r="B260" s="91">
        <v>0.41666666666666669</v>
      </c>
      <c r="C260" s="107" t="s">
        <v>160</v>
      </c>
      <c r="D260" s="92">
        <v>600</v>
      </c>
      <c r="E260" s="93" t="s">
        <v>161</v>
      </c>
      <c r="F260" s="291" t="s">
        <v>162</v>
      </c>
      <c r="G260" s="290"/>
      <c r="H260" s="53" t="str" cm="1">
        <f t="array" ref="H260">_xlfn.IFS(D260&lt;=700,"Seguimiento",D260=800,"Primera")</f>
        <v>Seguimiento</v>
      </c>
    </row>
    <row r="261" spans="1:13" ht="14.4" customHeight="1" x14ac:dyDescent="0.3">
      <c r="A261" s="94">
        <v>45668</v>
      </c>
      <c r="B261" s="91">
        <v>0.45833333333333331</v>
      </c>
      <c r="C261" s="107" t="s">
        <v>163</v>
      </c>
      <c r="D261" s="92">
        <v>600</v>
      </c>
      <c r="E261" s="93" t="s">
        <v>161</v>
      </c>
      <c r="F261" s="291" t="s">
        <v>164</v>
      </c>
      <c r="G261" s="290"/>
      <c r="H261" s="53" t="str" cm="1">
        <f t="array" ref="H261">_xlfn.IFS(D261&lt;=700,"Seguimiento",D261=800,"Primera")</f>
        <v>Seguimiento</v>
      </c>
    </row>
    <row r="262" spans="1:13" ht="14.4" customHeight="1" x14ac:dyDescent="0.3">
      <c r="A262" s="94">
        <v>45671</v>
      </c>
      <c r="B262" s="91">
        <v>0.375</v>
      </c>
      <c r="C262" s="107" t="s">
        <v>174</v>
      </c>
      <c r="D262" s="92">
        <v>700</v>
      </c>
      <c r="E262" s="93" t="s">
        <v>161</v>
      </c>
      <c r="F262" s="272" t="s">
        <v>175</v>
      </c>
      <c r="G262" s="271"/>
      <c r="H262" s="53" t="str" cm="1">
        <f t="array" ref="H262">_xlfn.IFS(D262&lt;=700,"Seguimiento",D262=800,"Primera")</f>
        <v>Seguimiento</v>
      </c>
    </row>
    <row r="263" spans="1:13" x14ac:dyDescent="0.3">
      <c r="A263" s="94">
        <v>45671</v>
      </c>
      <c r="B263" s="91">
        <v>0.41666666666666669</v>
      </c>
      <c r="C263" s="107" t="s">
        <v>176</v>
      </c>
      <c r="D263" s="92">
        <v>700</v>
      </c>
      <c r="E263" s="93" t="s">
        <v>156</v>
      </c>
      <c r="F263" s="283" t="s">
        <v>177</v>
      </c>
      <c r="G263" s="286"/>
      <c r="H263" s="53" t="str" cm="1">
        <f t="array" ref="H263">_xlfn.IFS(D263&lt;=700,"Seguimiento",D263=800,"Primera")</f>
        <v>Seguimiento</v>
      </c>
    </row>
    <row r="264" spans="1:13" x14ac:dyDescent="0.3">
      <c r="A264" s="15">
        <v>45679</v>
      </c>
      <c r="B264" s="16">
        <v>0.45833333333333331</v>
      </c>
      <c r="C264" s="95" t="s">
        <v>178</v>
      </c>
      <c r="D264" s="92">
        <v>800</v>
      </c>
      <c r="E264" s="93" t="s">
        <v>18</v>
      </c>
      <c r="F264" s="275" t="s">
        <v>37</v>
      </c>
      <c r="G264" s="279"/>
      <c r="H264" s="53" t="str" cm="1">
        <f t="array" ref="H264">_xlfn.IFS(D264&lt;=700,"Seguimiento",D264=800,"Primera")</f>
        <v>Primera</v>
      </c>
    </row>
    <row r="265" spans="1:13" ht="14.4" customHeight="1" x14ac:dyDescent="0.3">
      <c r="A265" s="15">
        <v>45679</v>
      </c>
      <c r="B265" s="52">
        <v>0.5</v>
      </c>
      <c r="C265" s="95" t="s">
        <v>179</v>
      </c>
      <c r="D265" s="92">
        <v>800</v>
      </c>
      <c r="E265" s="93" t="s">
        <v>161</v>
      </c>
      <c r="F265" s="275" t="s">
        <v>37</v>
      </c>
      <c r="G265" s="279"/>
      <c r="H265" s="53" t="str" cm="1">
        <f t="array" ref="H265">_xlfn.IFS(D265&lt;=700,"Seguimiento",D265=800,"Primera")</f>
        <v>Primera</v>
      </c>
    </row>
    <row r="266" spans="1:13" x14ac:dyDescent="0.3">
      <c r="A266" s="94">
        <v>45682</v>
      </c>
      <c r="B266" s="91">
        <v>0.375</v>
      </c>
      <c r="C266" s="107" t="s">
        <v>63</v>
      </c>
      <c r="D266" s="92">
        <v>700</v>
      </c>
      <c r="E266" s="93" t="s">
        <v>105</v>
      </c>
      <c r="F266" s="283" t="s">
        <v>151</v>
      </c>
      <c r="G266" s="286"/>
      <c r="H266" s="53" t="str" cm="1">
        <f t="array" ref="H266">_xlfn.IFS(D266&lt;=700,"Seguimiento",D266=800,"Primera")</f>
        <v>Seguimiento</v>
      </c>
    </row>
    <row r="267" spans="1:13" x14ac:dyDescent="0.3">
      <c r="A267" s="94">
        <v>45682</v>
      </c>
      <c r="B267" s="91">
        <v>0.41666666666666669</v>
      </c>
      <c r="C267" s="107" t="s">
        <v>180</v>
      </c>
      <c r="D267" s="92">
        <v>600</v>
      </c>
      <c r="E267" s="93" t="s">
        <v>161</v>
      </c>
      <c r="F267" s="275" t="s">
        <v>37</v>
      </c>
      <c r="G267" s="279"/>
      <c r="H267" s="53" t="str" cm="1">
        <f t="array" ref="H267">_xlfn.IFS(D267&lt;=700,"Seguimiento",D267=800,"Primera")</f>
        <v>Seguimiento</v>
      </c>
    </row>
    <row r="268" spans="1:13" x14ac:dyDescent="0.3">
      <c r="A268" s="94">
        <v>45685</v>
      </c>
      <c r="B268" s="91">
        <v>0.45833333333333331</v>
      </c>
      <c r="C268" s="107" t="s">
        <v>191</v>
      </c>
      <c r="D268" s="92">
        <v>700</v>
      </c>
      <c r="E268" s="93" t="s">
        <v>161</v>
      </c>
      <c r="F268" s="283" t="s">
        <v>192</v>
      </c>
      <c r="G268" s="286"/>
      <c r="H268" s="53" t="str" cm="1">
        <f t="array" ref="H268">_xlfn.IFS(D268&lt;=700,"Seguimiento",D268=800,"Primera")</f>
        <v>Seguimiento</v>
      </c>
    </row>
    <row r="269" spans="1:13" x14ac:dyDescent="0.3">
      <c r="A269" s="94">
        <v>45687</v>
      </c>
      <c r="B269" s="91">
        <v>0.375</v>
      </c>
      <c r="C269" s="107" t="s">
        <v>193</v>
      </c>
      <c r="D269" s="92">
        <v>700</v>
      </c>
      <c r="E269" s="93" t="s">
        <v>161</v>
      </c>
      <c r="F269" s="291" t="s">
        <v>194</v>
      </c>
      <c r="G269" s="290"/>
      <c r="H269" s="53" t="str" cm="1">
        <f t="array" ref="H269">_xlfn.IFS(D269&lt;=700,"Seguimiento",D269=800,"Primera")</f>
        <v>Seguimiento</v>
      </c>
    </row>
    <row r="270" spans="1:13" x14ac:dyDescent="0.3">
      <c r="A270" s="94">
        <v>45687</v>
      </c>
      <c r="B270" s="91">
        <v>0.41666666666666669</v>
      </c>
      <c r="C270" s="107" t="s">
        <v>195</v>
      </c>
      <c r="D270" s="92">
        <v>700</v>
      </c>
      <c r="E270" s="93" t="s">
        <v>161</v>
      </c>
      <c r="F270" s="283" t="s">
        <v>196</v>
      </c>
      <c r="G270" s="301"/>
      <c r="H270" s="53" t="str" cm="1">
        <f t="array" ref="H270">_xlfn.IFS(D270&lt;=700,"Seguimiento",D270=800,"Primera")</f>
        <v>Seguimiento</v>
      </c>
    </row>
    <row r="271" spans="1:13" x14ac:dyDescent="0.3">
      <c r="A271" s="94">
        <v>45687</v>
      </c>
      <c r="B271" s="91">
        <v>0.45833333333333331</v>
      </c>
      <c r="C271" s="107" t="s">
        <v>197</v>
      </c>
      <c r="D271" s="92">
        <v>680</v>
      </c>
      <c r="E271" s="93" t="s">
        <v>156</v>
      </c>
      <c r="F271" s="275" t="s">
        <v>37</v>
      </c>
      <c r="G271" s="279"/>
      <c r="H271" s="53" t="s">
        <v>19</v>
      </c>
    </row>
    <row r="272" spans="1:13" ht="18" x14ac:dyDescent="0.35">
      <c r="B272" s="34"/>
      <c r="C272" s="35" t="s">
        <v>22</v>
      </c>
      <c r="D272" s="36">
        <f>SUM(D254:D271)</f>
        <v>11980</v>
      </c>
      <c r="F272" s="269"/>
      <c r="G272" s="269"/>
    </row>
    <row r="273" spans="7:8" x14ac:dyDescent="0.3">
      <c r="G273" s="12" t="s">
        <v>23</v>
      </c>
      <c r="H273" s="37">
        <f>COUNTIF(H254:H271,G273)</f>
        <v>15</v>
      </c>
    </row>
    <row r="274" spans="7:8" x14ac:dyDescent="0.3">
      <c r="G274" s="12" t="s">
        <v>19</v>
      </c>
      <c r="H274" s="37">
        <f>COUNTIF(H254:H271,G274)</f>
        <v>3</v>
      </c>
    </row>
    <row r="275" spans="7:8" x14ac:dyDescent="0.3">
      <c r="G275" s="2"/>
    </row>
  </sheetData>
  <mergeCells count="244">
    <mergeCell ref="F84:G84"/>
    <mergeCell ref="F93:G93"/>
    <mergeCell ref="F85:G85"/>
    <mergeCell ref="F86:G86"/>
    <mergeCell ref="F88:G88"/>
    <mergeCell ref="F89:G89"/>
    <mergeCell ref="F91:G91"/>
    <mergeCell ref="F92:G92"/>
    <mergeCell ref="F87:G87"/>
    <mergeCell ref="F90:G90"/>
    <mergeCell ref="F74:G74"/>
    <mergeCell ref="F75:G75"/>
    <mergeCell ref="F76:G76"/>
    <mergeCell ref="F77:G77"/>
    <mergeCell ref="F78:G78"/>
    <mergeCell ref="F80:G80"/>
    <mergeCell ref="F81:G81"/>
    <mergeCell ref="F82:G82"/>
    <mergeCell ref="F83:G83"/>
    <mergeCell ref="F64:G64"/>
    <mergeCell ref="F65:G65"/>
    <mergeCell ref="F66:G66"/>
    <mergeCell ref="F68:G68"/>
    <mergeCell ref="F69:G69"/>
    <mergeCell ref="F70:G70"/>
    <mergeCell ref="F71:G71"/>
    <mergeCell ref="F72:G72"/>
    <mergeCell ref="F73:G73"/>
    <mergeCell ref="A55:H55"/>
    <mergeCell ref="F56:G56"/>
    <mergeCell ref="F57:G57"/>
    <mergeCell ref="F58:G58"/>
    <mergeCell ref="F59:G59"/>
    <mergeCell ref="F60:G60"/>
    <mergeCell ref="F61:G61"/>
    <mergeCell ref="F62:G62"/>
    <mergeCell ref="F63:G63"/>
    <mergeCell ref="F174:G17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73:G173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64:G164"/>
    <mergeCell ref="A147:H147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201:G201"/>
    <mergeCell ref="F198:G198"/>
    <mergeCell ref="F199:G199"/>
    <mergeCell ref="F200:G200"/>
    <mergeCell ref="F193:G193"/>
    <mergeCell ref="F194:G194"/>
    <mergeCell ref="F195:G195"/>
    <mergeCell ref="F196:G196"/>
    <mergeCell ref="F197:G197"/>
    <mergeCell ref="F188:G188"/>
    <mergeCell ref="F189:G189"/>
    <mergeCell ref="F190:G190"/>
    <mergeCell ref="F191:G191"/>
    <mergeCell ref="F192:G192"/>
    <mergeCell ref="F183:G183"/>
    <mergeCell ref="F184:G184"/>
    <mergeCell ref="F185:G185"/>
    <mergeCell ref="F186:G186"/>
    <mergeCell ref="F187:G187"/>
    <mergeCell ref="A178:H178"/>
    <mergeCell ref="F179:G179"/>
    <mergeCell ref="F180:G180"/>
    <mergeCell ref="F181:G181"/>
    <mergeCell ref="F182:G182"/>
    <mergeCell ref="F248:G248"/>
    <mergeCell ref="B1:G1"/>
    <mergeCell ref="B2:G2"/>
    <mergeCell ref="A205:H205"/>
    <mergeCell ref="F206:G206"/>
    <mergeCell ref="F207:G207"/>
    <mergeCell ref="F209:G209"/>
    <mergeCell ref="F210:G210"/>
    <mergeCell ref="F211:G211"/>
    <mergeCell ref="F212:G212"/>
    <mergeCell ref="F213:G213"/>
    <mergeCell ref="F215:G215"/>
    <mergeCell ref="F216:G216"/>
    <mergeCell ref="F217:G217"/>
    <mergeCell ref="F218:G218"/>
    <mergeCell ref="F219:G219"/>
    <mergeCell ref="F226:G226"/>
    <mergeCell ref="F227:G227"/>
    <mergeCell ref="F228:G228"/>
    <mergeCell ref="A252:H252"/>
    <mergeCell ref="F253:G253"/>
    <mergeCell ref="F254:G254"/>
    <mergeCell ref="A235:H235"/>
    <mergeCell ref="F236:G236"/>
    <mergeCell ref="F237:G237"/>
    <mergeCell ref="F238:G238"/>
    <mergeCell ref="F239:G239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55:G255"/>
    <mergeCell ref="F256:G256"/>
    <mergeCell ref="F257:G257"/>
    <mergeCell ref="F258:G258"/>
    <mergeCell ref="F259:G259"/>
    <mergeCell ref="F260:G260"/>
    <mergeCell ref="F261:G261"/>
    <mergeCell ref="F262:G262"/>
    <mergeCell ref="F263:G263"/>
    <mergeCell ref="F264:G264"/>
    <mergeCell ref="F270:G270"/>
    <mergeCell ref="F271:G271"/>
    <mergeCell ref="F272:G272"/>
    <mergeCell ref="F265:G265"/>
    <mergeCell ref="F266:G266"/>
    <mergeCell ref="F267:G267"/>
    <mergeCell ref="F268:G268"/>
    <mergeCell ref="F269:G269"/>
    <mergeCell ref="F229:G229"/>
    <mergeCell ref="F220:G220"/>
    <mergeCell ref="F221:G221"/>
    <mergeCell ref="F222:G222"/>
    <mergeCell ref="F223:G223"/>
    <mergeCell ref="F224:G224"/>
    <mergeCell ref="F231:G231"/>
    <mergeCell ref="F208:G208"/>
    <mergeCell ref="F214:G214"/>
    <mergeCell ref="F230:G230"/>
    <mergeCell ref="F225:G225"/>
    <mergeCell ref="A123:H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43:G143"/>
    <mergeCell ref="F141:G141"/>
    <mergeCell ref="F142:G142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A97:H97"/>
    <mergeCell ref="F98:G98"/>
    <mergeCell ref="F99:G99"/>
    <mergeCell ref="F100:G100"/>
    <mergeCell ref="F101:G101"/>
    <mergeCell ref="F102:G102"/>
    <mergeCell ref="F103:G103"/>
    <mergeCell ref="F104:G104"/>
    <mergeCell ref="F105:G105"/>
    <mergeCell ref="F115:G115"/>
    <mergeCell ref="F116:G116"/>
    <mergeCell ref="F117:G117"/>
    <mergeCell ref="B122:G122"/>
    <mergeCell ref="F118:G118"/>
    <mergeCell ref="F106:G106"/>
    <mergeCell ref="F107:G107"/>
    <mergeCell ref="F108:G108"/>
    <mergeCell ref="F109:G109"/>
    <mergeCell ref="F110:G110"/>
    <mergeCell ref="F111:G111"/>
    <mergeCell ref="F112:G112"/>
    <mergeCell ref="F113:G113"/>
    <mergeCell ref="F114:G114"/>
    <mergeCell ref="F12:G12"/>
    <mergeCell ref="F13:G13"/>
    <mergeCell ref="F14:G14"/>
    <mergeCell ref="F17:G17"/>
    <mergeCell ref="F18:G18"/>
    <mergeCell ref="F19:G19"/>
    <mergeCell ref="F20:G20"/>
    <mergeCell ref="F21:G21"/>
    <mergeCell ref="A3:H3"/>
    <mergeCell ref="F4:G4"/>
    <mergeCell ref="F5:G5"/>
    <mergeCell ref="F6:G6"/>
    <mergeCell ref="F7:G7"/>
    <mergeCell ref="F8:G8"/>
    <mergeCell ref="F9:G9"/>
    <mergeCell ref="F10:G10"/>
    <mergeCell ref="F11:G11"/>
    <mergeCell ref="F22:G22"/>
    <mergeCell ref="F23:G23"/>
    <mergeCell ref="F24:G24"/>
    <mergeCell ref="F25:G25"/>
    <mergeCell ref="F26:G26"/>
    <mergeCell ref="F28:G28"/>
    <mergeCell ref="F29:G29"/>
    <mergeCell ref="F30:G30"/>
    <mergeCell ref="F31:G31"/>
    <mergeCell ref="F27:G27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50:G50"/>
    <mergeCell ref="F51:G51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C419-5FB8-4790-96BC-7E3235BCB377}">
  <sheetPr codeName="Hoja2"/>
  <dimension ref="A1:M382"/>
  <sheetViews>
    <sheetView showGridLines="0" tabSelected="1" topLeftCell="A176" zoomScaleNormal="100" workbookViewId="0">
      <selection activeCell="A15" sqref="A15"/>
    </sheetView>
  </sheetViews>
  <sheetFormatPr baseColWidth="10" defaultRowHeight="14.4" x14ac:dyDescent="0.3"/>
  <cols>
    <col min="3" max="3" width="23.44140625" customWidth="1"/>
    <col min="8" max="8" width="15.33203125" customWidth="1"/>
  </cols>
  <sheetData>
    <row r="1" spans="1:13" ht="25.95" customHeight="1" x14ac:dyDescent="0.3">
      <c r="A1" s="304" t="s">
        <v>27</v>
      </c>
      <c r="B1" s="304"/>
      <c r="C1" s="304"/>
      <c r="D1" s="304"/>
      <c r="E1" s="304"/>
      <c r="F1" s="304"/>
      <c r="G1" s="304"/>
      <c r="H1" s="304"/>
      <c r="L1" t="s">
        <v>25</v>
      </c>
      <c r="M1" s="38">
        <v>285</v>
      </c>
    </row>
    <row r="2" spans="1:13" ht="18" customHeight="1" x14ac:dyDescent="0.3">
      <c r="A2" s="319" t="s">
        <v>503</v>
      </c>
      <c r="B2" s="319"/>
      <c r="C2" s="319"/>
      <c r="D2" s="319"/>
      <c r="E2" s="319"/>
      <c r="F2" s="319"/>
      <c r="G2" s="319"/>
      <c r="H2" s="319"/>
      <c r="I2" s="319"/>
      <c r="J2" s="110"/>
      <c r="L2" t="s">
        <v>29</v>
      </c>
      <c r="M2" s="38">
        <v>500</v>
      </c>
    </row>
    <row r="3" spans="1:13" ht="18" customHeight="1" thickBot="1" x14ac:dyDescent="0.35">
      <c r="A3" s="288" t="s">
        <v>607</v>
      </c>
      <c r="B3" s="288"/>
      <c r="C3" s="288"/>
      <c r="D3" s="288"/>
      <c r="E3" s="288"/>
      <c r="F3" s="288"/>
      <c r="G3" s="288"/>
      <c r="H3" s="288"/>
      <c r="I3" s="58"/>
      <c r="J3" s="58"/>
      <c r="L3" t="s">
        <v>26</v>
      </c>
      <c r="M3" s="38">
        <v>500</v>
      </c>
    </row>
    <row r="4" spans="1:13" ht="31.2" x14ac:dyDescent="0.3">
      <c r="A4" s="3" t="s">
        <v>0</v>
      </c>
      <c r="B4" s="4" t="s">
        <v>1</v>
      </c>
      <c r="C4" s="5" t="s">
        <v>2</v>
      </c>
      <c r="D4" s="7" t="s">
        <v>28</v>
      </c>
      <c r="E4" s="6" t="s">
        <v>3</v>
      </c>
      <c r="F4" s="7" t="s">
        <v>4</v>
      </c>
      <c r="G4" s="281" t="s">
        <v>5</v>
      </c>
      <c r="H4" s="282"/>
      <c r="I4" s="48"/>
      <c r="J4" s="6" t="s">
        <v>206</v>
      </c>
    </row>
    <row r="5" spans="1:13" x14ac:dyDescent="0.3">
      <c r="A5" s="173">
        <v>45901</v>
      </c>
      <c r="B5" s="52">
        <v>0.58333333333333337</v>
      </c>
      <c r="C5" s="109" t="s">
        <v>608</v>
      </c>
      <c r="D5" s="17" t="s">
        <v>25</v>
      </c>
      <c r="E5" s="50">
        <v>285</v>
      </c>
      <c r="F5" s="17" t="s">
        <v>18</v>
      </c>
      <c r="G5" s="268" t="s">
        <v>37</v>
      </c>
      <c r="H5" s="314"/>
      <c r="I5" s="95" t="s">
        <v>19</v>
      </c>
      <c r="J5" s="174" t="s">
        <v>530</v>
      </c>
    </row>
    <row r="6" spans="1:13" x14ac:dyDescent="0.3">
      <c r="A6" s="173">
        <v>45905</v>
      </c>
      <c r="B6" s="16">
        <v>0.42708333333333331</v>
      </c>
      <c r="C6" s="37" t="s">
        <v>528</v>
      </c>
      <c r="D6" s="17" t="s">
        <v>25</v>
      </c>
      <c r="E6" s="50">
        <v>285</v>
      </c>
      <c r="F6" s="37" t="s">
        <v>17</v>
      </c>
      <c r="G6" s="268" t="s">
        <v>37</v>
      </c>
      <c r="H6" s="314"/>
      <c r="I6" s="95" t="str">
        <f>F31</f>
        <v>Seguimiento</v>
      </c>
      <c r="J6" s="174" t="s">
        <v>530</v>
      </c>
    </row>
    <row r="7" spans="1:13" x14ac:dyDescent="0.3">
      <c r="A7" s="173">
        <v>45908</v>
      </c>
      <c r="B7" s="16">
        <v>0.45833333333333331</v>
      </c>
      <c r="C7" s="37" t="s">
        <v>576</v>
      </c>
      <c r="D7" s="17" t="s">
        <v>25</v>
      </c>
      <c r="E7" s="50">
        <v>285</v>
      </c>
      <c r="F7" s="37" t="s">
        <v>18</v>
      </c>
      <c r="G7" s="268" t="s">
        <v>37</v>
      </c>
      <c r="H7" s="268"/>
      <c r="I7" s="95" t="s">
        <v>23</v>
      </c>
      <c r="J7" s="174" t="s">
        <v>530</v>
      </c>
    </row>
    <row r="8" spans="1:13" x14ac:dyDescent="0.3">
      <c r="A8" s="173">
        <v>45908</v>
      </c>
      <c r="B8" s="16">
        <v>0.625</v>
      </c>
      <c r="C8" s="37" t="s">
        <v>624</v>
      </c>
      <c r="D8" s="17" t="s">
        <v>25</v>
      </c>
      <c r="E8" s="50">
        <v>285</v>
      </c>
      <c r="F8" s="37" t="s">
        <v>18</v>
      </c>
      <c r="G8" s="268" t="s">
        <v>37</v>
      </c>
      <c r="H8" s="268"/>
      <c r="I8" s="95" t="s">
        <v>23</v>
      </c>
      <c r="J8" s="174" t="s">
        <v>530</v>
      </c>
    </row>
    <row r="9" spans="1:13" x14ac:dyDescent="0.3">
      <c r="A9" s="173">
        <v>45912</v>
      </c>
      <c r="B9" s="16">
        <v>0.45833333333333331</v>
      </c>
      <c r="C9" s="37" t="s">
        <v>629</v>
      </c>
      <c r="D9" s="17" t="s">
        <v>25</v>
      </c>
      <c r="E9" s="50">
        <v>285</v>
      </c>
      <c r="F9" s="37" t="s">
        <v>18</v>
      </c>
      <c r="G9" s="268" t="s">
        <v>37</v>
      </c>
      <c r="H9" s="314"/>
      <c r="I9" s="95" t="s">
        <v>23</v>
      </c>
      <c r="J9" s="174" t="s">
        <v>530</v>
      </c>
    </row>
    <row r="10" spans="1:13" x14ac:dyDescent="0.3">
      <c r="A10" s="173">
        <v>45918</v>
      </c>
      <c r="B10" s="16">
        <v>9.375E-2</v>
      </c>
      <c r="C10" s="37" t="s">
        <v>635</v>
      </c>
      <c r="D10" s="17" t="s">
        <v>25</v>
      </c>
      <c r="E10" s="50">
        <v>285</v>
      </c>
      <c r="F10" s="37" t="s">
        <v>18</v>
      </c>
      <c r="G10" s="268" t="s">
        <v>37</v>
      </c>
      <c r="H10" s="314"/>
      <c r="I10" s="95" t="s">
        <v>25</v>
      </c>
      <c r="J10" s="174" t="s">
        <v>530</v>
      </c>
    </row>
    <row r="11" spans="1:13" x14ac:dyDescent="0.3">
      <c r="A11" s="173">
        <v>45918</v>
      </c>
      <c r="B11" s="16">
        <v>0.68055555555555558</v>
      </c>
      <c r="C11" s="37" t="s">
        <v>608</v>
      </c>
      <c r="D11" s="17" t="s">
        <v>25</v>
      </c>
      <c r="E11" s="50">
        <v>285</v>
      </c>
      <c r="F11" s="37" t="s">
        <v>18</v>
      </c>
      <c r="G11" s="268" t="s">
        <v>37</v>
      </c>
      <c r="H11" s="314"/>
      <c r="I11" s="95" t="s">
        <v>23</v>
      </c>
      <c r="J11" s="174" t="s">
        <v>530</v>
      </c>
    </row>
    <row r="12" spans="1:13" x14ac:dyDescent="0.3">
      <c r="A12" s="173">
        <v>45919</v>
      </c>
      <c r="B12" s="16">
        <v>0.42708333333333331</v>
      </c>
      <c r="C12" s="37" t="s">
        <v>528</v>
      </c>
      <c r="D12" s="17" t="s">
        <v>25</v>
      </c>
      <c r="E12" s="50">
        <v>285</v>
      </c>
      <c r="F12" s="37" t="s">
        <v>17</v>
      </c>
      <c r="G12" s="268" t="s">
        <v>37</v>
      </c>
      <c r="H12" s="314"/>
      <c r="I12" s="95" t="s">
        <v>23</v>
      </c>
      <c r="J12" s="174" t="s">
        <v>530</v>
      </c>
    </row>
    <row r="13" spans="1:13" x14ac:dyDescent="0.3">
      <c r="A13" s="173">
        <v>45919</v>
      </c>
      <c r="B13" s="16">
        <v>0.50694444444444442</v>
      </c>
      <c r="C13" s="37" t="s">
        <v>624</v>
      </c>
      <c r="D13" s="17" t="s">
        <v>25</v>
      </c>
      <c r="E13" s="50">
        <v>285</v>
      </c>
      <c r="F13" s="37" t="s">
        <v>18</v>
      </c>
      <c r="G13" s="268" t="s">
        <v>37</v>
      </c>
      <c r="H13" s="314"/>
      <c r="I13" s="95" t="s">
        <v>23</v>
      </c>
      <c r="J13" s="174" t="s">
        <v>530</v>
      </c>
    </row>
    <row r="14" spans="1:13" ht="13.8" customHeight="1" x14ac:dyDescent="0.3">
      <c r="A14" s="173">
        <v>45923</v>
      </c>
      <c r="B14" s="16">
        <v>0.17708333333333334</v>
      </c>
      <c r="C14" s="37" t="s">
        <v>643</v>
      </c>
      <c r="D14" s="17" t="s">
        <v>25</v>
      </c>
      <c r="E14" s="50">
        <v>285</v>
      </c>
      <c r="F14" s="37" t="s">
        <v>17</v>
      </c>
      <c r="G14" s="268" t="s">
        <v>37</v>
      </c>
      <c r="H14" s="268"/>
      <c r="I14" s="95" t="s">
        <v>19</v>
      </c>
      <c r="J14" s="174" t="s">
        <v>530</v>
      </c>
    </row>
    <row r="15" spans="1:13" ht="14.4" customHeight="1" x14ac:dyDescent="0.3">
      <c r="A15" s="173"/>
      <c r="B15" s="16"/>
      <c r="C15" s="37"/>
      <c r="D15" s="17"/>
      <c r="E15" s="50"/>
      <c r="F15" s="37"/>
      <c r="G15" s="268"/>
      <c r="H15" s="314"/>
      <c r="I15" s="109"/>
      <c r="J15" s="174"/>
    </row>
    <row r="16" spans="1:13" x14ac:dyDescent="0.3">
      <c r="A16" s="175"/>
      <c r="B16" s="16"/>
      <c r="C16" s="37"/>
      <c r="D16" s="17"/>
      <c r="E16" s="50"/>
      <c r="F16" s="37"/>
      <c r="G16" s="268"/>
      <c r="H16" s="314"/>
      <c r="I16" s="109"/>
      <c r="J16" s="174"/>
    </row>
    <row r="17" spans="1:10" x14ac:dyDescent="0.3">
      <c r="A17" s="175"/>
      <c r="B17" s="16"/>
      <c r="C17" s="249"/>
      <c r="D17" s="17"/>
      <c r="E17" s="50"/>
      <c r="F17" s="17"/>
      <c r="G17" s="268"/>
      <c r="H17" s="314"/>
      <c r="I17" s="109"/>
      <c r="J17" s="174"/>
    </row>
    <row r="18" spans="1:10" x14ac:dyDescent="0.3">
      <c r="A18" s="173"/>
      <c r="B18" s="16"/>
      <c r="C18" s="109"/>
      <c r="D18" s="17"/>
      <c r="E18" s="50"/>
      <c r="F18" s="109"/>
      <c r="G18" s="268"/>
      <c r="H18" s="268"/>
      <c r="I18" s="109"/>
      <c r="J18" s="174"/>
    </row>
    <row r="19" spans="1:10" x14ac:dyDescent="0.3">
      <c r="A19" s="175"/>
      <c r="B19" s="163"/>
      <c r="C19" s="234"/>
      <c r="D19" s="17"/>
      <c r="E19" s="135"/>
      <c r="F19" s="134"/>
      <c r="G19" s="311"/>
      <c r="H19" s="311"/>
      <c r="I19" s="109"/>
      <c r="J19" s="174"/>
    </row>
    <row r="20" spans="1:10" x14ac:dyDescent="0.3">
      <c r="A20" s="176"/>
      <c r="B20" s="164"/>
      <c r="C20" s="185"/>
      <c r="D20" s="17"/>
      <c r="E20" s="50"/>
      <c r="F20" s="17"/>
      <c r="G20" s="268"/>
      <c r="H20" s="268"/>
      <c r="I20" s="185"/>
      <c r="J20" s="174"/>
    </row>
    <row r="21" spans="1:10" x14ac:dyDescent="0.3">
      <c r="A21" s="175"/>
      <c r="B21" s="16"/>
      <c r="C21" s="109"/>
      <c r="D21" s="17"/>
      <c r="E21" s="50"/>
      <c r="F21" s="17"/>
      <c r="G21" s="268"/>
      <c r="H21" s="268"/>
      <c r="I21" s="109"/>
      <c r="J21" s="174"/>
    </row>
    <row r="22" spans="1:10" x14ac:dyDescent="0.3">
      <c r="A22" s="175"/>
      <c r="B22" s="16"/>
      <c r="C22" s="109"/>
      <c r="D22" s="17"/>
      <c r="E22" s="50"/>
      <c r="F22" s="17"/>
      <c r="G22" s="268"/>
      <c r="H22" s="268"/>
      <c r="I22" s="109"/>
      <c r="J22" s="174"/>
    </row>
    <row r="23" spans="1:10" x14ac:dyDescent="0.3">
      <c r="A23" s="175"/>
      <c r="B23" s="16"/>
      <c r="C23" s="109"/>
      <c r="D23" s="17"/>
      <c r="E23" s="50"/>
      <c r="F23" s="17"/>
      <c r="G23" s="268"/>
      <c r="H23" s="268"/>
      <c r="I23" s="109"/>
      <c r="J23" s="174"/>
    </row>
    <row r="24" spans="1:10" x14ac:dyDescent="0.3">
      <c r="A24" s="175"/>
      <c r="B24" s="16"/>
      <c r="C24" s="109"/>
      <c r="D24" s="17"/>
      <c r="E24" s="50"/>
      <c r="F24" s="17"/>
      <c r="G24" s="268"/>
      <c r="H24" s="268"/>
      <c r="I24" s="109"/>
      <c r="J24" s="174"/>
    </row>
    <row r="25" spans="1:10" x14ac:dyDescent="0.3">
      <c r="A25" s="175"/>
      <c r="B25" s="16"/>
      <c r="C25" s="18"/>
      <c r="D25" s="17"/>
      <c r="E25" s="50"/>
      <c r="F25" s="17"/>
      <c r="G25" s="268"/>
      <c r="H25" s="268"/>
      <c r="I25" s="109"/>
      <c r="J25" s="174"/>
    </row>
    <row r="26" spans="1:10" x14ac:dyDescent="0.3">
      <c r="A26" s="175"/>
      <c r="B26" s="16"/>
      <c r="C26" s="18"/>
      <c r="D26" s="17"/>
      <c r="E26" s="50"/>
      <c r="F26" s="37"/>
      <c r="G26" s="314"/>
      <c r="H26" s="314"/>
      <c r="I26" s="109"/>
      <c r="J26" s="174"/>
    </row>
    <row r="27" spans="1:10" ht="15" thickBot="1" x14ac:dyDescent="0.35">
      <c r="A27" s="178"/>
      <c r="B27" s="179"/>
      <c r="C27" s="180"/>
      <c r="D27" s="181"/>
      <c r="E27" s="182"/>
      <c r="F27" s="181"/>
      <c r="G27" s="315"/>
      <c r="H27" s="315"/>
      <c r="I27" s="183"/>
      <c r="J27" s="184"/>
    </row>
    <row r="28" spans="1:10" x14ac:dyDescent="0.3">
      <c r="D28" s="39" t="s">
        <v>30</v>
      </c>
      <c r="E28" s="40">
        <f>SUM(E5:E27)</f>
        <v>2850</v>
      </c>
    </row>
    <row r="30" spans="1:10" x14ac:dyDescent="0.3">
      <c r="C30" s="37" t="s">
        <v>25</v>
      </c>
      <c r="D30" s="37">
        <f>COUNTIF(D5:D27,C30)</f>
        <v>10</v>
      </c>
      <c r="F30" s="37" t="s">
        <v>19</v>
      </c>
      <c r="G30" s="37">
        <f>COUNTIF(I5:I27,F30)</f>
        <v>2</v>
      </c>
      <c r="I30" s="37" t="s">
        <v>207</v>
      </c>
      <c r="J30" s="37">
        <f>COUNTIF(J5:J27,I30)</f>
        <v>0</v>
      </c>
    </row>
    <row r="31" spans="1:10" x14ac:dyDescent="0.3">
      <c r="C31" s="37" t="s">
        <v>34</v>
      </c>
      <c r="D31" s="37">
        <f>COUNTIF(D5:D27,C31)</f>
        <v>0</v>
      </c>
      <c r="F31" s="37" t="s">
        <v>23</v>
      </c>
      <c r="G31" s="37">
        <f>COUNTIF(I5:I28,F31)</f>
        <v>7</v>
      </c>
      <c r="I31" s="37" t="s">
        <v>530</v>
      </c>
      <c r="J31" s="37">
        <f>COUNTIF(J5:J27,I31)</f>
        <v>10</v>
      </c>
    </row>
    <row r="32" spans="1:10" x14ac:dyDescent="0.3">
      <c r="C32" s="37" t="s">
        <v>29</v>
      </c>
      <c r="D32" s="37">
        <f>COUNTIF(D5:D27,C32)</f>
        <v>0</v>
      </c>
      <c r="G32">
        <f>G31*41</f>
        <v>287</v>
      </c>
    </row>
    <row r="35" spans="1:13" ht="18" customHeight="1" thickBot="1" x14ac:dyDescent="0.35">
      <c r="A35" s="288" t="s">
        <v>550</v>
      </c>
      <c r="B35" s="288"/>
      <c r="C35" s="288"/>
      <c r="D35" s="288"/>
      <c r="E35" s="288"/>
      <c r="F35" s="288"/>
      <c r="G35" s="288"/>
      <c r="H35" s="288"/>
      <c r="I35" s="58"/>
      <c r="J35" s="58"/>
      <c r="L35" t="s">
        <v>26</v>
      </c>
      <c r="M35" s="38">
        <v>500</v>
      </c>
    </row>
    <row r="36" spans="1:13" ht="31.8" thickBot="1" x14ac:dyDescent="0.35">
      <c r="A36" s="3" t="s">
        <v>0</v>
      </c>
      <c r="B36" s="4" t="s">
        <v>1</v>
      </c>
      <c r="C36" s="5" t="s">
        <v>2</v>
      </c>
      <c r="D36" s="7" t="s">
        <v>28</v>
      </c>
      <c r="E36" s="6" t="s">
        <v>3</v>
      </c>
      <c r="F36" s="7" t="s">
        <v>4</v>
      </c>
      <c r="G36" s="281" t="s">
        <v>5</v>
      </c>
      <c r="H36" s="282"/>
      <c r="I36" s="48"/>
      <c r="J36" s="6" t="s">
        <v>206</v>
      </c>
    </row>
    <row r="37" spans="1:13" x14ac:dyDescent="0.3">
      <c r="A37" s="166">
        <v>45871</v>
      </c>
      <c r="B37" s="167">
        <v>0.41666666666666669</v>
      </c>
      <c r="C37" s="168" t="s">
        <v>563</v>
      </c>
      <c r="D37" s="169" t="s">
        <v>25</v>
      </c>
      <c r="E37" s="244">
        <v>285</v>
      </c>
      <c r="F37" s="171" t="s">
        <v>18</v>
      </c>
      <c r="G37" s="320"/>
      <c r="H37" s="320"/>
      <c r="I37" s="168" t="str">
        <f>F53</f>
        <v>Seguimiento</v>
      </c>
      <c r="J37" s="172" t="s">
        <v>530</v>
      </c>
    </row>
    <row r="38" spans="1:13" x14ac:dyDescent="0.3">
      <c r="A38" s="173">
        <v>45873</v>
      </c>
      <c r="B38" s="16">
        <v>0.66666666666666663</v>
      </c>
      <c r="C38" s="63" t="s">
        <v>562</v>
      </c>
      <c r="D38" s="17" t="s">
        <v>25</v>
      </c>
      <c r="E38" s="238">
        <v>285</v>
      </c>
      <c r="F38" s="37" t="s">
        <v>18</v>
      </c>
      <c r="G38" s="268"/>
      <c r="H38" s="314"/>
      <c r="I38" s="95" t="str">
        <f>F52</f>
        <v>Primera</v>
      </c>
      <c r="J38" s="174" t="s">
        <v>207</v>
      </c>
    </row>
    <row r="39" spans="1:13" x14ac:dyDescent="0.3">
      <c r="A39" s="173">
        <v>45874</v>
      </c>
      <c r="B39" s="16">
        <v>0.5</v>
      </c>
      <c r="C39" s="63" t="s">
        <v>553</v>
      </c>
      <c r="D39" s="17" t="s">
        <v>25</v>
      </c>
      <c r="E39" s="238">
        <v>285</v>
      </c>
      <c r="F39" s="37" t="s">
        <v>18</v>
      </c>
      <c r="G39" s="312" t="s">
        <v>381</v>
      </c>
      <c r="H39" s="312"/>
      <c r="I39" s="95" t="str">
        <f>F53</f>
        <v>Seguimiento</v>
      </c>
      <c r="J39" s="174" t="s">
        <v>207</v>
      </c>
    </row>
    <row r="40" spans="1:13" x14ac:dyDescent="0.3">
      <c r="A40" s="173">
        <v>45875</v>
      </c>
      <c r="B40" s="16">
        <v>0.41666666666666669</v>
      </c>
      <c r="C40" s="63" t="s">
        <v>528</v>
      </c>
      <c r="D40" s="17" t="s">
        <v>25</v>
      </c>
      <c r="E40" s="238">
        <v>285</v>
      </c>
      <c r="F40" s="37" t="s">
        <v>17</v>
      </c>
      <c r="G40" s="268" t="s">
        <v>37</v>
      </c>
      <c r="H40" s="314"/>
      <c r="I40" s="95" t="str">
        <f>F53</f>
        <v>Seguimiento</v>
      </c>
      <c r="J40" s="174" t="s">
        <v>207</v>
      </c>
    </row>
    <row r="41" spans="1:13" x14ac:dyDescent="0.3">
      <c r="A41" s="173">
        <v>45880</v>
      </c>
      <c r="B41" s="16">
        <v>0.375</v>
      </c>
      <c r="C41" s="63" t="s">
        <v>575</v>
      </c>
      <c r="D41" s="17" t="s">
        <v>25</v>
      </c>
      <c r="E41" s="238">
        <v>285</v>
      </c>
      <c r="F41" s="37" t="s">
        <v>61</v>
      </c>
      <c r="G41" s="268" t="s">
        <v>37</v>
      </c>
      <c r="H41" s="268"/>
      <c r="I41" s="95" t="str">
        <f>F52</f>
        <v>Primera</v>
      </c>
      <c r="J41" s="174" t="s">
        <v>530</v>
      </c>
    </row>
    <row r="42" spans="1:13" x14ac:dyDescent="0.3">
      <c r="A42" s="173">
        <v>45880</v>
      </c>
      <c r="B42" s="16">
        <v>0.45833333333333331</v>
      </c>
      <c r="C42" s="63" t="s">
        <v>576</v>
      </c>
      <c r="D42" s="17" t="s">
        <v>25</v>
      </c>
      <c r="E42" s="238">
        <v>285</v>
      </c>
      <c r="F42" s="37" t="s">
        <v>18</v>
      </c>
      <c r="G42" s="268" t="s">
        <v>577</v>
      </c>
      <c r="H42" s="314"/>
      <c r="I42" s="95" t="str">
        <f>F53</f>
        <v>Seguimiento</v>
      </c>
      <c r="J42" s="174" t="s">
        <v>530</v>
      </c>
    </row>
    <row r="43" spans="1:13" x14ac:dyDescent="0.3">
      <c r="A43" s="173">
        <v>45883</v>
      </c>
      <c r="B43" s="16">
        <v>0.625</v>
      </c>
      <c r="C43" s="63" t="s">
        <v>589</v>
      </c>
      <c r="D43" s="17" t="s">
        <v>25</v>
      </c>
      <c r="E43" s="238">
        <v>285</v>
      </c>
      <c r="F43" s="37" t="s">
        <v>17</v>
      </c>
      <c r="G43" s="312" t="s">
        <v>595</v>
      </c>
      <c r="H43" s="313"/>
      <c r="I43" s="95" t="str">
        <f>F52</f>
        <v>Primera</v>
      </c>
      <c r="J43" s="174" t="s">
        <v>530</v>
      </c>
    </row>
    <row r="44" spans="1:13" x14ac:dyDescent="0.3">
      <c r="A44" s="173">
        <v>45887</v>
      </c>
      <c r="B44" s="16">
        <v>0.39583333333333331</v>
      </c>
      <c r="C44" s="63" t="s">
        <v>617</v>
      </c>
      <c r="D44" s="17" t="s">
        <v>25</v>
      </c>
      <c r="E44" s="238">
        <v>285</v>
      </c>
      <c r="F44" s="37" t="s">
        <v>18</v>
      </c>
      <c r="G44" s="268" t="s">
        <v>37</v>
      </c>
      <c r="H44" s="314"/>
      <c r="I44" s="95" t="str">
        <f>F52</f>
        <v>Primera</v>
      </c>
      <c r="J44" s="174" t="s">
        <v>530</v>
      </c>
    </row>
    <row r="45" spans="1:13" x14ac:dyDescent="0.3">
      <c r="A45" s="173">
        <v>45889</v>
      </c>
      <c r="B45" s="16">
        <v>0.375</v>
      </c>
      <c r="C45" s="63" t="s">
        <v>170</v>
      </c>
      <c r="D45" s="17" t="s">
        <v>25</v>
      </c>
      <c r="E45" s="238">
        <v>285</v>
      </c>
      <c r="F45" s="37" t="s">
        <v>17</v>
      </c>
      <c r="G45" s="312" t="s">
        <v>171</v>
      </c>
      <c r="H45" s="313"/>
      <c r="I45" s="95" t="s">
        <v>23</v>
      </c>
      <c r="J45" s="174" t="s">
        <v>530</v>
      </c>
    </row>
    <row r="46" spans="1:13" ht="13.8" customHeight="1" x14ac:dyDescent="0.3">
      <c r="A46" s="175">
        <v>45889</v>
      </c>
      <c r="B46" s="16">
        <v>0.41666666666666669</v>
      </c>
      <c r="C46" s="95" t="s">
        <v>528</v>
      </c>
      <c r="D46" s="17" t="s">
        <v>25</v>
      </c>
      <c r="E46" s="238">
        <v>285</v>
      </c>
      <c r="F46" s="109" t="s">
        <v>17</v>
      </c>
      <c r="G46" s="268" t="s">
        <v>37</v>
      </c>
      <c r="H46" s="314"/>
      <c r="I46" s="95" t="s">
        <v>23</v>
      </c>
      <c r="J46" s="174" t="s">
        <v>530</v>
      </c>
    </row>
    <row r="47" spans="1:13" ht="14.4" customHeight="1" x14ac:dyDescent="0.3">
      <c r="A47" s="175">
        <v>45891</v>
      </c>
      <c r="B47" s="16">
        <v>0.5</v>
      </c>
      <c r="C47" s="109" t="s">
        <v>600</v>
      </c>
      <c r="D47" s="17" t="s">
        <v>25</v>
      </c>
      <c r="E47" s="50">
        <v>285</v>
      </c>
      <c r="F47" s="109" t="s">
        <v>17</v>
      </c>
      <c r="G47" s="312" t="s">
        <v>601</v>
      </c>
      <c r="H47" s="312"/>
      <c r="I47" s="95" t="s">
        <v>23</v>
      </c>
      <c r="J47" s="174" t="s">
        <v>530</v>
      </c>
    </row>
    <row r="48" spans="1:13" x14ac:dyDescent="0.3">
      <c r="A48" s="175">
        <v>45892</v>
      </c>
      <c r="B48" s="16">
        <v>0.41666666666666669</v>
      </c>
      <c r="C48" s="37" t="s">
        <v>563</v>
      </c>
      <c r="D48" s="17" t="s">
        <v>25</v>
      </c>
      <c r="E48" s="50">
        <v>285</v>
      </c>
      <c r="F48" s="37" t="s">
        <v>17</v>
      </c>
      <c r="G48" s="268" t="s">
        <v>37</v>
      </c>
      <c r="H48" s="314"/>
      <c r="I48" s="95" t="s">
        <v>23</v>
      </c>
      <c r="J48" s="174" t="s">
        <v>530</v>
      </c>
    </row>
    <row r="49" spans="1:13" ht="15" thickBot="1" x14ac:dyDescent="0.35">
      <c r="A49" s="178">
        <v>45897</v>
      </c>
      <c r="B49" s="179">
        <v>0.66666666666666663</v>
      </c>
      <c r="C49" s="250" t="s">
        <v>606</v>
      </c>
      <c r="D49" s="181" t="s">
        <v>25</v>
      </c>
      <c r="E49" s="182">
        <v>285</v>
      </c>
      <c r="F49" s="181" t="s">
        <v>18</v>
      </c>
      <c r="G49" s="321" t="s">
        <v>37</v>
      </c>
      <c r="H49" s="315"/>
      <c r="I49" s="212" t="s">
        <v>23</v>
      </c>
      <c r="J49" s="184" t="s">
        <v>530</v>
      </c>
    </row>
    <row r="50" spans="1:13" x14ac:dyDescent="0.3">
      <c r="D50" s="39" t="s">
        <v>30</v>
      </c>
      <c r="E50" s="40">
        <f>SUM(E37:E49)</f>
        <v>3705</v>
      </c>
    </row>
    <row r="52" spans="1:13" x14ac:dyDescent="0.3">
      <c r="C52" s="37" t="s">
        <v>25</v>
      </c>
      <c r="D52" s="37">
        <f>COUNTIF(D37:D49,C52)</f>
        <v>13</v>
      </c>
      <c r="F52" s="37" t="s">
        <v>19</v>
      </c>
      <c r="G52" s="37">
        <f>COUNTIF(I37:I49,F52)</f>
        <v>4</v>
      </c>
      <c r="I52" s="37" t="s">
        <v>207</v>
      </c>
      <c r="J52" s="37">
        <f>COUNTIF(J37:J49,I52)</f>
        <v>3</v>
      </c>
    </row>
    <row r="53" spans="1:13" x14ac:dyDescent="0.3">
      <c r="C53" s="37" t="s">
        <v>34</v>
      </c>
      <c r="D53" s="37">
        <f>COUNTIF(D37:D49,C53)</f>
        <v>0</v>
      </c>
      <c r="F53" s="37" t="s">
        <v>23</v>
      </c>
      <c r="G53" s="37">
        <f>COUNTIF(I37:I50,F53)</f>
        <v>9</v>
      </c>
      <c r="I53" s="37" t="s">
        <v>530</v>
      </c>
      <c r="J53" s="37">
        <f>COUNTIF(J37:J49,I53)</f>
        <v>10</v>
      </c>
    </row>
    <row r="54" spans="1:13" x14ac:dyDescent="0.3">
      <c r="C54" s="37" t="s">
        <v>29</v>
      </c>
      <c r="D54" s="37">
        <f>COUNTIF(D37:D49,C54)</f>
        <v>0</v>
      </c>
      <c r="G54">
        <f>G53*41</f>
        <v>369</v>
      </c>
    </row>
    <row r="57" spans="1:13" ht="18" customHeight="1" thickBot="1" x14ac:dyDescent="0.35">
      <c r="A57" s="288" t="s">
        <v>501</v>
      </c>
      <c r="B57" s="288"/>
      <c r="C57" s="288"/>
      <c r="D57" s="288"/>
      <c r="E57" s="288"/>
      <c r="F57" s="288"/>
      <c r="G57" s="288"/>
      <c r="H57" s="288"/>
      <c r="I57" s="58"/>
      <c r="J57" s="58"/>
      <c r="L57" t="s">
        <v>26</v>
      </c>
      <c r="M57" s="38">
        <v>500</v>
      </c>
    </row>
    <row r="58" spans="1:13" ht="31.8" thickBot="1" x14ac:dyDescent="0.35">
      <c r="A58" s="3" t="s">
        <v>0</v>
      </c>
      <c r="B58" s="4" t="s">
        <v>1</v>
      </c>
      <c r="C58" s="5" t="s">
        <v>2</v>
      </c>
      <c r="D58" s="7" t="s">
        <v>28</v>
      </c>
      <c r="E58" s="6" t="s">
        <v>3</v>
      </c>
      <c r="F58" s="7" t="s">
        <v>4</v>
      </c>
      <c r="G58" s="281" t="s">
        <v>5</v>
      </c>
      <c r="H58" s="282"/>
      <c r="I58" s="48"/>
      <c r="J58" s="6" t="s">
        <v>206</v>
      </c>
    </row>
    <row r="59" spans="1:13" x14ac:dyDescent="0.3">
      <c r="A59" s="166">
        <v>45841</v>
      </c>
      <c r="B59" s="167">
        <v>0.33333333333333331</v>
      </c>
      <c r="C59" s="168" t="s">
        <v>149</v>
      </c>
      <c r="D59" s="169" t="s">
        <v>25</v>
      </c>
      <c r="E59" s="170">
        <v>285</v>
      </c>
      <c r="F59" s="171" t="s">
        <v>161</v>
      </c>
      <c r="G59" s="317" t="s">
        <v>150</v>
      </c>
      <c r="H59" s="317"/>
      <c r="I59" s="168" t="s">
        <v>23</v>
      </c>
      <c r="J59" s="172" t="s">
        <v>207</v>
      </c>
    </row>
    <row r="60" spans="1:13" x14ac:dyDescent="0.3">
      <c r="A60" s="173">
        <v>45845</v>
      </c>
      <c r="B60" s="16">
        <v>0.16666666666666666</v>
      </c>
      <c r="C60" s="63" t="s">
        <v>519</v>
      </c>
      <c r="D60" s="17" t="s">
        <v>25</v>
      </c>
      <c r="E60" s="50">
        <v>285</v>
      </c>
      <c r="F60" s="37" t="s">
        <v>161</v>
      </c>
      <c r="G60" s="268" t="s">
        <v>37</v>
      </c>
      <c r="H60" s="314"/>
      <c r="I60" s="95" t="str">
        <f>F77</f>
        <v>Primera</v>
      </c>
      <c r="J60" s="174" t="s">
        <v>207</v>
      </c>
    </row>
    <row r="61" spans="1:13" x14ac:dyDescent="0.3">
      <c r="A61" s="173">
        <v>45848</v>
      </c>
      <c r="B61" s="16">
        <v>0.16666666666666666</v>
      </c>
      <c r="C61" s="63" t="s">
        <v>363</v>
      </c>
      <c r="D61" s="17" t="s">
        <v>25</v>
      </c>
      <c r="E61" s="50">
        <v>285</v>
      </c>
      <c r="F61" s="37" t="s">
        <v>161</v>
      </c>
      <c r="G61" s="312" t="s">
        <v>415</v>
      </c>
      <c r="H61" s="312"/>
      <c r="I61" s="95" t="str">
        <f>F78</f>
        <v>Seguimiento</v>
      </c>
      <c r="J61" s="174" t="s">
        <v>207</v>
      </c>
    </row>
    <row r="62" spans="1:13" x14ac:dyDescent="0.3">
      <c r="A62" s="173">
        <v>45852</v>
      </c>
      <c r="B62" s="16">
        <v>8.3333333333333329E-2</v>
      </c>
      <c r="C62" s="63" t="s">
        <v>527</v>
      </c>
      <c r="D62" s="17" t="s">
        <v>25</v>
      </c>
      <c r="E62" s="50">
        <v>245</v>
      </c>
      <c r="F62" s="37" t="s">
        <v>161</v>
      </c>
      <c r="G62" s="312" t="s">
        <v>37</v>
      </c>
      <c r="H62" s="312"/>
      <c r="I62" s="95" t="str">
        <f>F77</f>
        <v>Primera</v>
      </c>
      <c r="J62" s="174" t="s">
        <v>207</v>
      </c>
    </row>
    <row r="63" spans="1:13" x14ac:dyDescent="0.3">
      <c r="A63" s="173">
        <v>45853</v>
      </c>
      <c r="B63" s="16">
        <v>0.41666666666666669</v>
      </c>
      <c r="C63" s="63" t="s">
        <v>528</v>
      </c>
      <c r="D63" s="17" t="s">
        <v>25</v>
      </c>
      <c r="E63" s="50">
        <v>285</v>
      </c>
      <c r="F63" s="37" t="s">
        <v>17</v>
      </c>
      <c r="G63" s="312" t="s">
        <v>37</v>
      </c>
      <c r="H63" s="312"/>
      <c r="I63" s="95" t="str">
        <f>F78</f>
        <v>Seguimiento</v>
      </c>
      <c r="J63" s="174" t="s">
        <v>207</v>
      </c>
    </row>
    <row r="64" spans="1:13" x14ac:dyDescent="0.3">
      <c r="A64" s="173">
        <v>45854</v>
      </c>
      <c r="B64" s="16">
        <v>0.41666666666666669</v>
      </c>
      <c r="C64" s="63" t="s">
        <v>170</v>
      </c>
      <c r="D64" s="17" t="s">
        <v>25</v>
      </c>
      <c r="E64" s="50">
        <v>245</v>
      </c>
      <c r="F64" s="37" t="s">
        <v>17</v>
      </c>
      <c r="G64" s="312" t="s">
        <v>171</v>
      </c>
      <c r="H64" s="313"/>
      <c r="I64" s="95" t="str">
        <f>F78</f>
        <v>Seguimiento</v>
      </c>
      <c r="J64" s="174" t="s">
        <v>207</v>
      </c>
    </row>
    <row r="65" spans="1:10" x14ac:dyDescent="0.3">
      <c r="A65" s="173">
        <v>45855</v>
      </c>
      <c r="B65" s="16">
        <v>0.33333333333333331</v>
      </c>
      <c r="C65" s="63" t="s">
        <v>149</v>
      </c>
      <c r="D65" s="17" t="s">
        <v>25</v>
      </c>
      <c r="E65" s="50">
        <v>285</v>
      </c>
      <c r="F65" s="37" t="s">
        <v>161</v>
      </c>
      <c r="G65" s="312" t="s">
        <v>150</v>
      </c>
      <c r="H65" s="312"/>
      <c r="I65" s="95" t="str">
        <f>F78</f>
        <v>Seguimiento</v>
      </c>
      <c r="J65" s="174" t="s">
        <v>207</v>
      </c>
    </row>
    <row r="66" spans="1:10" x14ac:dyDescent="0.3">
      <c r="A66" s="173">
        <v>45857</v>
      </c>
      <c r="B66" s="16">
        <v>0.45833333333333331</v>
      </c>
      <c r="C66" s="63" t="s">
        <v>529</v>
      </c>
      <c r="D66" s="17" t="s">
        <v>25</v>
      </c>
      <c r="E66" s="50">
        <v>245</v>
      </c>
      <c r="F66" s="37" t="s">
        <v>161</v>
      </c>
      <c r="G66" s="268" t="s">
        <v>37</v>
      </c>
      <c r="H66" s="268"/>
      <c r="I66" s="109" t="str">
        <f>F77</f>
        <v>Primera</v>
      </c>
      <c r="J66" s="174" t="s">
        <v>530</v>
      </c>
    </row>
    <row r="67" spans="1:10" x14ac:dyDescent="0.3">
      <c r="A67" s="173">
        <v>45860</v>
      </c>
      <c r="B67" s="16">
        <v>0.5</v>
      </c>
      <c r="C67" s="63" t="s">
        <v>221</v>
      </c>
      <c r="D67" s="17" t="s">
        <v>25</v>
      </c>
      <c r="E67" s="50">
        <v>285</v>
      </c>
      <c r="F67" s="37" t="s">
        <v>539</v>
      </c>
      <c r="G67" s="312" t="s">
        <v>37</v>
      </c>
      <c r="H67" s="312"/>
      <c r="I67" s="95" t="str">
        <f>F78</f>
        <v>Seguimiento</v>
      </c>
      <c r="J67" s="174" t="s">
        <v>207</v>
      </c>
    </row>
    <row r="68" spans="1:10" ht="13.8" customHeight="1" x14ac:dyDescent="0.3">
      <c r="A68" s="175">
        <v>45863</v>
      </c>
      <c r="B68" s="16">
        <v>0.41666666666666669</v>
      </c>
      <c r="C68" s="95" t="s">
        <v>540</v>
      </c>
      <c r="D68" s="17" t="s">
        <v>25</v>
      </c>
      <c r="E68" s="50">
        <v>245</v>
      </c>
      <c r="F68" s="109" t="s">
        <v>161</v>
      </c>
      <c r="G68" s="312" t="s">
        <v>37</v>
      </c>
      <c r="H68" s="312"/>
      <c r="I68" s="95" t="str">
        <f>F77</f>
        <v>Primera</v>
      </c>
      <c r="J68" s="174" t="s">
        <v>207</v>
      </c>
    </row>
    <row r="69" spans="1:10" ht="14.4" customHeight="1" x14ac:dyDescent="0.3">
      <c r="A69" s="175">
        <v>45863</v>
      </c>
      <c r="B69" s="16">
        <v>0.125</v>
      </c>
      <c r="C69" s="95" t="s">
        <v>363</v>
      </c>
      <c r="D69" s="17" t="s">
        <v>25</v>
      </c>
      <c r="E69" s="50">
        <v>285</v>
      </c>
      <c r="F69" s="109" t="s">
        <v>161</v>
      </c>
      <c r="G69" s="312" t="s">
        <v>415</v>
      </c>
      <c r="H69" s="312"/>
      <c r="I69" s="95" t="str">
        <f>F78</f>
        <v>Seguimiento</v>
      </c>
      <c r="J69" s="174" t="s">
        <v>207</v>
      </c>
    </row>
    <row r="70" spans="1:10" x14ac:dyDescent="0.3">
      <c r="A70" s="173">
        <v>45864</v>
      </c>
      <c r="B70" s="16">
        <v>0.41666666666666669</v>
      </c>
      <c r="C70" s="63" t="s">
        <v>529</v>
      </c>
      <c r="D70" s="17" t="s">
        <v>25</v>
      </c>
      <c r="E70" s="50">
        <v>285</v>
      </c>
      <c r="F70" s="37" t="s">
        <v>161</v>
      </c>
      <c r="G70" s="312" t="s">
        <v>37</v>
      </c>
      <c r="H70" s="312"/>
      <c r="I70" s="95" t="str">
        <f>F78</f>
        <v>Seguimiento</v>
      </c>
      <c r="J70" s="174" t="s">
        <v>530</v>
      </c>
    </row>
    <row r="71" spans="1:10" x14ac:dyDescent="0.3">
      <c r="A71" s="175">
        <v>45867</v>
      </c>
      <c r="B71" s="16">
        <v>0.41666666666666669</v>
      </c>
      <c r="C71" s="111" t="s">
        <v>541</v>
      </c>
      <c r="D71" s="17" t="s">
        <v>25</v>
      </c>
      <c r="E71" s="50">
        <v>285</v>
      </c>
      <c r="F71" s="17" t="s">
        <v>161</v>
      </c>
      <c r="G71" s="312" t="s">
        <v>381</v>
      </c>
      <c r="H71" s="312"/>
      <c r="I71" s="95" t="str">
        <f>F78</f>
        <v>Seguimiento</v>
      </c>
      <c r="J71" s="174" t="s">
        <v>207</v>
      </c>
    </row>
    <row r="72" spans="1:10" x14ac:dyDescent="0.3">
      <c r="A72" s="173">
        <v>45867</v>
      </c>
      <c r="B72" s="16">
        <v>0.125</v>
      </c>
      <c r="C72" s="95" t="s">
        <v>542</v>
      </c>
      <c r="D72" s="17" t="s">
        <v>25</v>
      </c>
      <c r="E72" s="50">
        <v>245</v>
      </c>
      <c r="F72" s="109" t="s">
        <v>161</v>
      </c>
      <c r="G72" s="312" t="s">
        <v>37</v>
      </c>
      <c r="H72" s="312"/>
      <c r="I72" s="95" t="str">
        <f>F77</f>
        <v>Primera</v>
      </c>
      <c r="J72" s="174" t="s">
        <v>207</v>
      </c>
    </row>
    <row r="73" spans="1:10" x14ac:dyDescent="0.3">
      <c r="A73" s="175">
        <v>45867</v>
      </c>
      <c r="B73" s="163">
        <v>0.16666666666666666</v>
      </c>
      <c r="C73" s="139" t="s">
        <v>221</v>
      </c>
      <c r="D73" s="17" t="s">
        <v>25</v>
      </c>
      <c r="E73" s="135">
        <v>285</v>
      </c>
      <c r="F73" s="134" t="s">
        <v>543</v>
      </c>
      <c r="G73" s="318" t="s">
        <v>37</v>
      </c>
      <c r="H73" s="318"/>
      <c r="I73" s="95" t="str">
        <f>F78</f>
        <v>Seguimiento</v>
      </c>
      <c r="J73" s="174" t="s">
        <v>207</v>
      </c>
    </row>
    <row r="74" spans="1:10" x14ac:dyDescent="0.3">
      <c r="A74" s="176">
        <v>45869</v>
      </c>
      <c r="B74" s="164">
        <v>0.33333333333333331</v>
      </c>
      <c r="C74" s="165" t="s">
        <v>149</v>
      </c>
      <c r="D74" s="17" t="s">
        <v>25</v>
      </c>
      <c r="E74" s="50">
        <v>285</v>
      </c>
      <c r="F74" s="17" t="s">
        <v>161</v>
      </c>
      <c r="G74" s="312" t="s">
        <v>150</v>
      </c>
      <c r="H74" s="312"/>
      <c r="I74" s="165" t="str">
        <f>F78</f>
        <v>Seguimiento</v>
      </c>
      <c r="J74" s="174" t="s">
        <v>207</v>
      </c>
    </row>
    <row r="75" spans="1:10" x14ac:dyDescent="0.3">
      <c r="D75" s="39" t="s">
        <v>30</v>
      </c>
      <c r="E75" s="40">
        <f>SUM(E59:E74)</f>
        <v>4360</v>
      </c>
    </row>
    <row r="77" spans="1:10" x14ac:dyDescent="0.3">
      <c r="C77" s="37" t="s">
        <v>25</v>
      </c>
      <c r="D77" s="37">
        <f>COUNTIF(D59:D74,C77)</f>
        <v>16</v>
      </c>
      <c r="F77" s="37" t="s">
        <v>19</v>
      </c>
      <c r="G77" s="37">
        <f>COUNTIF(I59:I74,F77)</f>
        <v>5</v>
      </c>
      <c r="I77" s="37" t="s">
        <v>207</v>
      </c>
      <c r="J77" s="37">
        <f>COUNTIF(J59:J74,I77)</f>
        <v>14</v>
      </c>
    </row>
    <row r="78" spans="1:10" x14ac:dyDescent="0.3">
      <c r="C78" s="37" t="s">
        <v>34</v>
      </c>
      <c r="D78" s="37">
        <f>COUNTIF(D59:D74,C78)</f>
        <v>0</v>
      </c>
      <c r="F78" s="37" t="s">
        <v>23</v>
      </c>
      <c r="G78" s="37">
        <f>COUNTIF(I59:I75,F78)</f>
        <v>11</v>
      </c>
      <c r="I78" s="37" t="s">
        <v>530</v>
      </c>
      <c r="J78" s="37">
        <f>COUNTIF(J59:J74,I78)</f>
        <v>2</v>
      </c>
    </row>
    <row r="79" spans="1:10" x14ac:dyDescent="0.3">
      <c r="C79" s="37" t="s">
        <v>29</v>
      </c>
      <c r="D79" s="37">
        <f>COUNTIF(D59:D74,C79)</f>
        <v>0</v>
      </c>
      <c r="G79">
        <f>G78*41</f>
        <v>451</v>
      </c>
    </row>
    <row r="82" spans="1:13" ht="18" customHeight="1" x14ac:dyDescent="0.3">
      <c r="A82" s="319" t="s">
        <v>147</v>
      </c>
      <c r="B82" s="319"/>
      <c r="C82" s="319"/>
      <c r="D82" s="319"/>
      <c r="E82" s="319"/>
      <c r="F82" s="319"/>
      <c r="G82" s="319"/>
      <c r="H82" s="319"/>
      <c r="I82" s="319"/>
      <c r="J82" s="110"/>
      <c r="L82" t="s">
        <v>29</v>
      </c>
      <c r="M82" s="38">
        <v>500</v>
      </c>
    </row>
    <row r="83" spans="1:13" ht="18" customHeight="1" thickBot="1" x14ac:dyDescent="0.35">
      <c r="A83" s="288" t="s">
        <v>465</v>
      </c>
      <c r="B83" s="288"/>
      <c r="C83" s="288"/>
      <c r="D83" s="288"/>
      <c r="E83" s="288"/>
      <c r="F83" s="288"/>
      <c r="G83" s="288"/>
      <c r="H83" s="288"/>
      <c r="I83" s="58"/>
      <c r="J83" s="58"/>
      <c r="L83" t="s">
        <v>26</v>
      </c>
      <c r="M83" s="38">
        <v>500</v>
      </c>
    </row>
    <row r="84" spans="1:13" ht="31.8" thickBot="1" x14ac:dyDescent="0.35">
      <c r="A84" s="3" t="s">
        <v>0</v>
      </c>
      <c r="B84" s="4" t="s">
        <v>1</v>
      </c>
      <c r="C84" s="5" t="s">
        <v>2</v>
      </c>
      <c r="D84" s="7" t="s">
        <v>28</v>
      </c>
      <c r="E84" s="6" t="s">
        <v>3</v>
      </c>
      <c r="F84" s="7" t="s">
        <v>4</v>
      </c>
      <c r="G84" s="281" t="s">
        <v>5</v>
      </c>
      <c r="H84" s="282"/>
      <c r="I84" s="48"/>
      <c r="J84" s="6" t="s">
        <v>206</v>
      </c>
    </row>
    <row r="85" spans="1:13" x14ac:dyDescent="0.3">
      <c r="A85" s="166">
        <v>45813</v>
      </c>
      <c r="B85" s="167">
        <v>0.33333333333333331</v>
      </c>
      <c r="C85" s="168" t="s">
        <v>414</v>
      </c>
      <c r="D85" s="169" t="s">
        <v>25</v>
      </c>
      <c r="E85" s="170">
        <v>285</v>
      </c>
      <c r="F85" s="171" t="s">
        <v>161</v>
      </c>
      <c r="G85" s="317" t="s">
        <v>415</v>
      </c>
      <c r="H85" s="317"/>
      <c r="I85" s="168" t="str">
        <f>F98</f>
        <v>Seguimiento</v>
      </c>
      <c r="J85" s="172" t="s">
        <v>207</v>
      </c>
    </row>
    <row r="86" spans="1:13" x14ac:dyDescent="0.3">
      <c r="A86" s="173">
        <v>45813</v>
      </c>
      <c r="B86" s="16">
        <v>0.41666666666666669</v>
      </c>
      <c r="C86" s="63" t="s">
        <v>477</v>
      </c>
      <c r="D86" s="17" t="s">
        <v>25</v>
      </c>
      <c r="E86" s="50">
        <v>285</v>
      </c>
      <c r="F86" s="37" t="s">
        <v>161</v>
      </c>
      <c r="G86" s="312" t="s">
        <v>436</v>
      </c>
      <c r="H86" s="313"/>
      <c r="I86" s="95" t="str">
        <f>F98</f>
        <v>Seguimiento</v>
      </c>
      <c r="J86" s="174" t="s">
        <v>207</v>
      </c>
    </row>
    <row r="87" spans="1:13" x14ac:dyDescent="0.3">
      <c r="A87" s="173">
        <v>45815</v>
      </c>
      <c r="B87" s="16">
        <v>0.375</v>
      </c>
      <c r="C87" s="63" t="s">
        <v>478</v>
      </c>
      <c r="D87" s="17" t="s">
        <v>25</v>
      </c>
      <c r="E87" s="50">
        <v>285</v>
      </c>
      <c r="F87" s="37" t="s">
        <v>161</v>
      </c>
      <c r="G87" s="312" t="s">
        <v>479</v>
      </c>
      <c r="H87" s="312"/>
      <c r="I87" s="95" t="str">
        <f>F97</f>
        <v>Primera</v>
      </c>
      <c r="J87" s="174" t="s">
        <v>208</v>
      </c>
    </row>
    <row r="88" spans="1:13" x14ac:dyDescent="0.3">
      <c r="A88" s="173">
        <v>45819</v>
      </c>
      <c r="B88" s="16">
        <v>0.125</v>
      </c>
      <c r="C88" s="63" t="s">
        <v>221</v>
      </c>
      <c r="D88" s="17" t="s">
        <v>25</v>
      </c>
      <c r="E88" s="50">
        <v>285</v>
      </c>
      <c r="F88" s="37" t="s">
        <v>480</v>
      </c>
      <c r="G88" s="312" t="s">
        <v>37</v>
      </c>
      <c r="H88" s="312"/>
      <c r="I88" s="95" t="str">
        <f>F98</f>
        <v>Seguimiento</v>
      </c>
      <c r="J88" s="174" t="s">
        <v>208</v>
      </c>
    </row>
    <row r="89" spans="1:13" x14ac:dyDescent="0.3">
      <c r="A89" s="173">
        <v>45820</v>
      </c>
      <c r="B89" s="16">
        <v>0.33333333333333331</v>
      </c>
      <c r="C89" s="63" t="s">
        <v>414</v>
      </c>
      <c r="D89" s="17" t="s">
        <v>25</v>
      </c>
      <c r="E89" s="50">
        <v>285</v>
      </c>
      <c r="F89" s="37" t="s">
        <v>161</v>
      </c>
      <c r="G89" s="312" t="s">
        <v>415</v>
      </c>
      <c r="H89" s="313"/>
      <c r="I89" s="95" t="str">
        <f>F98</f>
        <v>Seguimiento</v>
      </c>
      <c r="J89" s="174" t="s">
        <v>207</v>
      </c>
    </row>
    <row r="90" spans="1:13" x14ac:dyDescent="0.3">
      <c r="A90" s="173">
        <v>45826</v>
      </c>
      <c r="B90" s="16">
        <v>0.375</v>
      </c>
      <c r="C90" s="63" t="s">
        <v>221</v>
      </c>
      <c r="D90" s="17" t="s">
        <v>25</v>
      </c>
      <c r="E90" s="50">
        <v>285</v>
      </c>
      <c r="F90" s="37" t="s">
        <v>487</v>
      </c>
      <c r="G90" s="312" t="s">
        <v>37</v>
      </c>
      <c r="H90" s="312"/>
      <c r="I90" s="95" t="str">
        <f>F98</f>
        <v>Seguimiento</v>
      </c>
      <c r="J90" s="174" t="s">
        <v>207</v>
      </c>
    </row>
    <row r="91" spans="1:13" x14ac:dyDescent="0.3">
      <c r="A91" s="173">
        <v>45827</v>
      </c>
      <c r="B91" s="16">
        <v>0.33333333333333331</v>
      </c>
      <c r="C91" s="63" t="s">
        <v>149</v>
      </c>
      <c r="D91" s="17" t="s">
        <v>25</v>
      </c>
      <c r="E91" s="50">
        <v>285</v>
      </c>
      <c r="F91" s="37" t="s">
        <v>161</v>
      </c>
      <c r="G91" s="312" t="s">
        <v>150</v>
      </c>
      <c r="H91" s="312"/>
      <c r="I91" s="95" t="str">
        <f>F98</f>
        <v>Seguimiento</v>
      </c>
      <c r="J91" s="174" t="s">
        <v>207</v>
      </c>
    </row>
    <row r="92" spans="1:13" x14ac:dyDescent="0.3">
      <c r="A92" s="136">
        <v>45827</v>
      </c>
      <c r="B92" s="52">
        <v>0.41666666666666669</v>
      </c>
      <c r="C92" s="225" t="s">
        <v>433</v>
      </c>
      <c r="D92" s="17" t="s">
        <v>25</v>
      </c>
      <c r="E92" s="219">
        <v>285</v>
      </c>
      <c r="F92" s="218" t="s">
        <v>17</v>
      </c>
      <c r="G92" s="291" t="s">
        <v>37</v>
      </c>
      <c r="H92" s="316"/>
      <c r="I92" s="220" t="str">
        <f>F98</f>
        <v>Seguimiento</v>
      </c>
      <c r="J92" s="221" t="s">
        <v>207</v>
      </c>
    </row>
    <row r="93" spans="1:13" x14ac:dyDescent="0.3">
      <c r="A93" s="175">
        <v>45827</v>
      </c>
      <c r="B93" s="16">
        <v>0.16666666666666666</v>
      </c>
      <c r="C93" s="95" t="s">
        <v>486</v>
      </c>
      <c r="D93" s="17" t="s">
        <v>25</v>
      </c>
      <c r="E93" s="50">
        <v>285</v>
      </c>
      <c r="F93" s="109" t="s">
        <v>161</v>
      </c>
      <c r="G93" s="312" t="s">
        <v>381</v>
      </c>
      <c r="H93" s="312"/>
      <c r="I93" s="95" t="str">
        <f>F98</f>
        <v>Seguimiento</v>
      </c>
      <c r="J93" s="174" t="s">
        <v>207</v>
      </c>
    </row>
    <row r="94" spans="1:13" ht="13.8" customHeight="1" x14ac:dyDescent="0.3">
      <c r="A94" s="175">
        <v>45828</v>
      </c>
      <c r="B94" s="16">
        <v>0.375</v>
      </c>
      <c r="C94" s="95" t="s">
        <v>478</v>
      </c>
      <c r="D94" s="17" t="s">
        <v>25</v>
      </c>
      <c r="E94" s="50">
        <v>285</v>
      </c>
      <c r="F94" s="109" t="s">
        <v>161</v>
      </c>
      <c r="G94" s="312" t="s">
        <v>479</v>
      </c>
      <c r="H94" s="312"/>
      <c r="I94" s="95" t="str">
        <f>F98</f>
        <v>Seguimiento</v>
      </c>
      <c r="J94" s="174" t="s">
        <v>207</v>
      </c>
    </row>
    <row r="95" spans="1:13" x14ac:dyDescent="0.3">
      <c r="D95" s="39" t="s">
        <v>30</v>
      </c>
      <c r="E95" s="40">
        <f>SUM(E85:E94)</f>
        <v>2850</v>
      </c>
    </row>
    <row r="97" spans="1:13" x14ac:dyDescent="0.3">
      <c r="C97" s="37" t="s">
        <v>25</v>
      </c>
      <c r="D97" s="37">
        <f>COUNTIF(D85:D94,C97)</f>
        <v>10</v>
      </c>
      <c r="F97" s="37" t="s">
        <v>19</v>
      </c>
      <c r="G97" s="37">
        <f>COUNTIF(I85:I94,F97)</f>
        <v>1</v>
      </c>
      <c r="I97" s="37" t="s">
        <v>207</v>
      </c>
      <c r="J97" s="37">
        <f>COUNTIF(J85:J94,I97)</f>
        <v>8</v>
      </c>
    </row>
    <row r="98" spans="1:13" x14ac:dyDescent="0.3">
      <c r="C98" s="37" t="s">
        <v>34</v>
      </c>
      <c r="D98" s="37">
        <f>COUNTIF(D85:D94,C98)</f>
        <v>0</v>
      </c>
      <c r="F98" s="37" t="s">
        <v>23</v>
      </c>
      <c r="G98" s="37">
        <f>COUNTIF(I85:I95,F98)</f>
        <v>9</v>
      </c>
      <c r="I98" s="37" t="s">
        <v>208</v>
      </c>
      <c r="J98" s="37">
        <f>COUNTIF(J85:J94,I98)</f>
        <v>2</v>
      </c>
    </row>
    <row r="99" spans="1:13" x14ac:dyDescent="0.3">
      <c r="C99" s="37" t="s">
        <v>29</v>
      </c>
      <c r="D99" s="37">
        <f>COUNTIF(D85:D94,C99)</f>
        <v>0</v>
      </c>
      <c r="G99">
        <f>G98*41</f>
        <v>369</v>
      </c>
    </row>
    <row r="102" spans="1:13" ht="18" customHeight="1" thickBot="1" x14ac:dyDescent="0.35">
      <c r="A102" s="288" t="s">
        <v>405</v>
      </c>
      <c r="B102" s="288"/>
      <c r="C102" s="288"/>
      <c r="D102" s="288"/>
      <c r="E102" s="288"/>
      <c r="F102" s="288"/>
      <c r="G102" s="288"/>
      <c r="H102" s="288"/>
      <c r="I102" s="58"/>
      <c r="J102" s="58"/>
      <c r="L102" t="s">
        <v>26</v>
      </c>
      <c r="M102" s="38">
        <v>500</v>
      </c>
    </row>
    <row r="103" spans="1:13" ht="31.8" thickBot="1" x14ac:dyDescent="0.35">
      <c r="A103" s="3" t="s">
        <v>0</v>
      </c>
      <c r="B103" s="4" t="s">
        <v>1</v>
      </c>
      <c r="C103" s="5" t="s">
        <v>2</v>
      </c>
      <c r="D103" s="7" t="s">
        <v>28</v>
      </c>
      <c r="E103" s="6" t="s">
        <v>3</v>
      </c>
      <c r="F103" s="7" t="s">
        <v>4</v>
      </c>
      <c r="G103" s="281" t="s">
        <v>5</v>
      </c>
      <c r="H103" s="282"/>
      <c r="I103" s="48"/>
      <c r="J103" s="6" t="s">
        <v>206</v>
      </c>
    </row>
    <row r="104" spans="1:13" x14ac:dyDescent="0.3">
      <c r="A104" s="166">
        <v>45778</v>
      </c>
      <c r="B104" s="167">
        <v>0.375</v>
      </c>
      <c r="C104" s="168" t="s">
        <v>380</v>
      </c>
      <c r="D104" s="169" t="s">
        <v>25</v>
      </c>
      <c r="E104" s="170">
        <v>285</v>
      </c>
      <c r="F104" s="171" t="s">
        <v>161</v>
      </c>
      <c r="G104" s="317" t="s">
        <v>381</v>
      </c>
      <c r="H104" s="317"/>
      <c r="I104" s="168" t="str">
        <f>F128</f>
        <v>Seguimiento</v>
      </c>
      <c r="J104" s="172" t="s">
        <v>207</v>
      </c>
    </row>
    <row r="105" spans="1:13" x14ac:dyDescent="0.3">
      <c r="A105" s="173">
        <v>45783</v>
      </c>
      <c r="B105" s="16">
        <v>0.41666666666666669</v>
      </c>
      <c r="C105" s="63" t="s">
        <v>313</v>
      </c>
      <c r="D105" s="17" t="s">
        <v>25</v>
      </c>
      <c r="E105" s="50">
        <v>285</v>
      </c>
      <c r="F105" s="37" t="s">
        <v>17</v>
      </c>
      <c r="G105" s="312" t="s">
        <v>314</v>
      </c>
      <c r="H105" s="313"/>
      <c r="I105" s="95" t="str">
        <f>F128</f>
        <v>Seguimiento</v>
      </c>
      <c r="J105" s="174" t="s">
        <v>207</v>
      </c>
    </row>
    <row r="106" spans="1:13" x14ac:dyDescent="0.3">
      <c r="A106" s="173">
        <v>45783</v>
      </c>
      <c r="B106" s="16">
        <v>0.625</v>
      </c>
      <c r="C106" s="63" t="s">
        <v>414</v>
      </c>
      <c r="D106" s="17" t="s">
        <v>25</v>
      </c>
      <c r="E106" s="50">
        <v>285</v>
      </c>
      <c r="F106" s="37" t="s">
        <v>161</v>
      </c>
      <c r="G106" s="312" t="s">
        <v>415</v>
      </c>
      <c r="H106" s="312"/>
      <c r="I106" s="95" t="str">
        <f>F128</f>
        <v>Seguimiento</v>
      </c>
      <c r="J106" s="174" t="s">
        <v>207</v>
      </c>
    </row>
    <row r="107" spans="1:13" x14ac:dyDescent="0.3">
      <c r="A107" s="173">
        <v>45784</v>
      </c>
      <c r="B107" s="16">
        <v>0.41666666666666669</v>
      </c>
      <c r="C107" s="63" t="s">
        <v>228</v>
      </c>
      <c r="D107" s="17" t="s">
        <v>25</v>
      </c>
      <c r="E107" s="50">
        <v>285</v>
      </c>
      <c r="F107" s="37" t="s">
        <v>156</v>
      </c>
      <c r="G107" s="312" t="s">
        <v>171</v>
      </c>
      <c r="H107" s="312"/>
      <c r="I107" s="95" t="str">
        <f>F128</f>
        <v>Seguimiento</v>
      </c>
      <c r="J107" s="174" t="s">
        <v>207</v>
      </c>
    </row>
    <row r="108" spans="1:13" x14ac:dyDescent="0.3">
      <c r="A108" s="173">
        <v>45790</v>
      </c>
      <c r="B108" s="16">
        <v>0.41666666666666669</v>
      </c>
      <c r="C108" s="63" t="s">
        <v>313</v>
      </c>
      <c r="D108" s="17" t="s">
        <v>25</v>
      </c>
      <c r="E108" s="50">
        <v>285</v>
      </c>
      <c r="F108" s="37" t="s">
        <v>156</v>
      </c>
      <c r="G108" s="312" t="s">
        <v>314</v>
      </c>
      <c r="H108" s="313"/>
      <c r="I108" s="95" t="str">
        <f>F128</f>
        <v>Seguimiento</v>
      </c>
      <c r="J108" s="174" t="s">
        <v>207</v>
      </c>
    </row>
    <row r="109" spans="1:13" x14ac:dyDescent="0.3">
      <c r="A109" s="173">
        <v>45792</v>
      </c>
      <c r="B109" s="16">
        <v>0.375</v>
      </c>
      <c r="C109" s="63" t="s">
        <v>414</v>
      </c>
      <c r="D109" s="17" t="s">
        <v>25</v>
      </c>
      <c r="E109" s="50">
        <v>285</v>
      </c>
      <c r="F109" s="37" t="s">
        <v>161</v>
      </c>
      <c r="G109" s="312" t="s">
        <v>415</v>
      </c>
      <c r="H109" s="312"/>
      <c r="I109" s="95" t="str">
        <f>F128</f>
        <v>Seguimiento</v>
      </c>
      <c r="J109" s="174" t="s">
        <v>207</v>
      </c>
    </row>
    <row r="110" spans="1:13" x14ac:dyDescent="0.3">
      <c r="A110" s="173">
        <v>45792</v>
      </c>
      <c r="B110" s="16">
        <v>0.625</v>
      </c>
      <c r="C110" s="63" t="s">
        <v>221</v>
      </c>
      <c r="D110" s="17" t="s">
        <v>25</v>
      </c>
      <c r="E110" s="50">
        <v>285</v>
      </c>
      <c r="F110" s="37" t="s">
        <v>105</v>
      </c>
      <c r="G110" s="312" t="s">
        <v>37</v>
      </c>
      <c r="H110" s="312"/>
      <c r="I110" s="95" t="str">
        <f>F128</f>
        <v>Seguimiento</v>
      </c>
      <c r="J110" s="174" t="s">
        <v>208</v>
      </c>
    </row>
    <row r="111" spans="1:13" x14ac:dyDescent="0.3">
      <c r="A111" s="175">
        <v>45792</v>
      </c>
      <c r="B111" s="16">
        <v>0.66666666666666663</v>
      </c>
      <c r="C111" s="95" t="s">
        <v>423</v>
      </c>
      <c r="D111" s="17" t="s">
        <v>25</v>
      </c>
      <c r="E111" s="50">
        <v>285</v>
      </c>
      <c r="F111" s="109" t="s">
        <v>161</v>
      </c>
      <c r="G111" s="312" t="s">
        <v>424</v>
      </c>
      <c r="H111" s="312"/>
      <c r="I111" s="95" t="str">
        <f>F128</f>
        <v>Seguimiento</v>
      </c>
      <c r="J111" s="174" t="s">
        <v>208</v>
      </c>
    </row>
    <row r="112" spans="1:13" x14ac:dyDescent="0.3">
      <c r="A112" s="175">
        <v>45793</v>
      </c>
      <c r="B112" s="16">
        <v>0.625</v>
      </c>
      <c r="C112" s="95" t="s">
        <v>380</v>
      </c>
      <c r="D112" s="17" t="s">
        <v>25</v>
      </c>
      <c r="E112" s="50">
        <v>285</v>
      </c>
      <c r="F112" s="109" t="s">
        <v>161</v>
      </c>
      <c r="G112" s="312" t="s">
        <v>381</v>
      </c>
      <c r="H112" s="312"/>
      <c r="I112" s="95" t="str">
        <f>F128</f>
        <v>Seguimiento</v>
      </c>
      <c r="J112" s="174" t="s">
        <v>207</v>
      </c>
    </row>
    <row r="113" spans="1:10" ht="13.8" customHeight="1" x14ac:dyDescent="0.3">
      <c r="A113" s="175">
        <v>45797</v>
      </c>
      <c r="B113" s="16">
        <v>0.41666666666666669</v>
      </c>
      <c r="C113" s="95" t="s">
        <v>432</v>
      </c>
      <c r="D113" s="17" t="s">
        <v>25</v>
      </c>
      <c r="E113" s="50">
        <v>285</v>
      </c>
      <c r="F113" s="109" t="s">
        <v>161</v>
      </c>
      <c r="G113" s="312" t="s">
        <v>37</v>
      </c>
      <c r="H113" s="312"/>
      <c r="I113" s="95" t="str">
        <f>F127</f>
        <v>Primera</v>
      </c>
      <c r="J113" s="174" t="s">
        <v>207</v>
      </c>
    </row>
    <row r="114" spans="1:10" ht="13.8" customHeight="1" x14ac:dyDescent="0.3">
      <c r="A114" s="175">
        <v>45798</v>
      </c>
      <c r="B114" s="16">
        <v>0.45833333333333331</v>
      </c>
      <c r="C114" s="95" t="s">
        <v>380</v>
      </c>
      <c r="D114" s="17" t="s">
        <v>25</v>
      </c>
      <c r="E114" s="50">
        <v>285</v>
      </c>
      <c r="F114" s="109" t="s">
        <v>161</v>
      </c>
      <c r="G114" s="291"/>
      <c r="H114" s="290"/>
      <c r="I114" s="95" t="s">
        <v>23</v>
      </c>
      <c r="J114" s="174" t="s">
        <v>207</v>
      </c>
    </row>
    <row r="115" spans="1:10" ht="14.4" customHeight="1" x14ac:dyDescent="0.3">
      <c r="A115" s="175">
        <v>45799</v>
      </c>
      <c r="B115" s="16">
        <v>0.41666666666666669</v>
      </c>
      <c r="C115" s="95" t="s">
        <v>433</v>
      </c>
      <c r="D115" s="17" t="s">
        <v>25</v>
      </c>
      <c r="E115" s="50">
        <v>285</v>
      </c>
      <c r="F115" s="109" t="s">
        <v>156</v>
      </c>
      <c r="G115" s="312" t="s">
        <v>37</v>
      </c>
      <c r="H115" s="312"/>
      <c r="I115" s="95" t="str">
        <f>F128</f>
        <v>Seguimiento</v>
      </c>
      <c r="J115" s="174" t="s">
        <v>208</v>
      </c>
    </row>
    <row r="116" spans="1:10" x14ac:dyDescent="0.3">
      <c r="A116" s="175">
        <v>45799</v>
      </c>
      <c r="B116" s="16">
        <v>0.625</v>
      </c>
      <c r="C116" s="111" t="s">
        <v>434</v>
      </c>
      <c r="D116" s="17" t="str">
        <f>C128</f>
        <v xml:space="preserve">Familiar </v>
      </c>
      <c r="E116" s="50">
        <v>500</v>
      </c>
      <c r="F116" s="17" t="s">
        <v>161</v>
      </c>
      <c r="G116" s="312" t="s">
        <v>424</v>
      </c>
      <c r="H116" s="312"/>
      <c r="I116" s="95" t="str">
        <f>F128</f>
        <v>Seguimiento</v>
      </c>
      <c r="J116" s="174" t="s">
        <v>208</v>
      </c>
    </row>
    <row r="117" spans="1:10" x14ac:dyDescent="0.3">
      <c r="A117" s="173">
        <v>45800</v>
      </c>
      <c r="B117" s="16">
        <v>0.33333333333333331</v>
      </c>
      <c r="C117" s="95" t="s">
        <v>414</v>
      </c>
      <c r="D117" s="17" t="s">
        <v>25</v>
      </c>
      <c r="E117" s="50">
        <v>285</v>
      </c>
      <c r="F117" s="109" t="s">
        <v>161</v>
      </c>
      <c r="G117" s="312" t="s">
        <v>415</v>
      </c>
      <c r="H117" s="312"/>
      <c r="I117" s="95" t="str">
        <f>F128</f>
        <v>Seguimiento</v>
      </c>
      <c r="J117" s="174" t="s">
        <v>207</v>
      </c>
    </row>
    <row r="118" spans="1:10" x14ac:dyDescent="0.3">
      <c r="A118" s="175">
        <v>45800</v>
      </c>
      <c r="B118" s="163">
        <v>0.41666666666666669</v>
      </c>
      <c r="C118" s="139" t="s">
        <v>435</v>
      </c>
      <c r="D118" s="17" t="s">
        <v>25</v>
      </c>
      <c r="E118" s="135">
        <v>285</v>
      </c>
      <c r="F118" s="134" t="s">
        <v>161</v>
      </c>
      <c r="G118" s="318" t="s">
        <v>436</v>
      </c>
      <c r="H118" s="318"/>
      <c r="I118" s="95" t="str">
        <f>F128</f>
        <v>Seguimiento</v>
      </c>
      <c r="J118" s="174" t="s">
        <v>207</v>
      </c>
    </row>
    <row r="119" spans="1:10" x14ac:dyDescent="0.3">
      <c r="A119" s="176">
        <v>45800</v>
      </c>
      <c r="B119" s="164">
        <v>0.45833333333333331</v>
      </c>
      <c r="C119" s="165" t="s">
        <v>437</v>
      </c>
      <c r="D119" s="17" t="s">
        <v>25</v>
      </c>
      <c r="E119" s="50">
        <v>285</v>
      </c>
      <c r="F119" s="17" t="s">
        <v>161</v>
      </c>
      <c r="G119" s="322" t="s">
        <v>438</v>
      </c>
      <c r="H119" s="322"/>
      <c r="I119" s="165" t="str">
        <f>F127</f>
        <v>Primera</v>
      </c>
      <c r="J119" s="177" t="s">
        <v>208</v>
      </c>
    </row>
    <row r="120" spans="1:10" x14ac:dyDescent="0.3">
      <c r="A120" s="175">
        <v>45804</v>
      </c>
      <c r="B120" s="16">
        <v>0.41666666666666669</v>
      </c>
      <c r="C120" s="95" t="s">
        <v>462</v>
      </c>
      <c r="D120" s="17" t="s">
        <v>25</v>
      </c>
      <c r="E120" s="50">
        <v>285</v>
      </c>
      <c r="F120" s="17" t="s">
        <v>161</v>
      </c>
      <c r="G120" s="312" t="s">
        <v>37</v>
      </c>
      <c r="H120" s="312"/>
      <c r="I120" s="95" t="str">
        <f>F127</f>
        <v>Primera</v>
      </c>
      <c r="J120" s="174" t="s">
        <v>207</v>
      </c>
    </row>
    <row r="121" spans="1:10" x14ac:dyDescent="0.3">
      <c r="A121" s="175">
        <v>45806</v>
      </c>
      <c r="B121" s="16">
        <v>0.33333333333333331</v>
      </c>
      <c r="C121" s="95" t="s">
        <v>414</v>
      </c>
      <c r="D121" s="17" t="s">
        <v>25</v>
      </c>
      <c r="E121" s="50">
        <v>285</v>
      </c>
      <c r="F121" s="17" t="s">
        <v>161</v>
      </c>
      <c r="G121" s="312" t="s">
        <v>415</v>
      </c>
      <c r="H121" s="312"/>
      <c r="I121" s="95" t="str">
        <f>F128</f>
        <v>Seguimiento</v>
      </c>
      <c r="J121" s="174" t="s">
        <v>207</v>
      </c>
    </row>
    <row r="122" spans="1:10" x14ac:dyDescent="0.3">
      <c r="A122" s="175">
        <v>45807</v>
      </c>
      <c r="B122" s="16">
        <v>0.41666666666666669</v>
      </c>
      <c r="C122" s="95" t="s">
        <v>435</v>
      </c>
      <c r="D122" s="17" t="s">
        <v>25</v>
      </c>
      <c r="E122" s="50">
        <v>285</v>
      </c>
      <c r="F122" s="17" t="s">
        <v>161</v>
      </c>
      <c r="G122" s="312" t="s">
        <v>436</v>
      </c>
      <c r="H122" s="312"/>
      <c r="I122" s="95" t="str">
        <f>F128</f>
        <v>Seguimiento</v>
      </c>
      <c r="J122" s="174" t="s">
        <v>207</v>
      </c>
    </row>
    <row r="123" spans="1:10" x14ac:dyDescent="0.3">
      <c r="A123" s="175">
        <v>45807</v>
      </c>
      <c r="B123" s="16">
        <v>0.45833333333333331</v>
      </c>
      <c r="C123" s="95" t="s">
        <v>437</v>
      </c>
      <c r="D123" s="17" t="s">
        <v>25</v>
      </c>
      <c r="E123" s="50">
        <v>285</v>
      </c>
      <c r="F123" s="17" t="s">
        <v>156</v>
      </c>
      <c r="G123" s="312" t="s">
        <v>438</v>
      </c>
      <c r="H123" s="312"/>
      <c r="I123" s="95" t="str">
        <f>F128</f>
        <v>Seguimiento</v>
      </c>
      <c r="J123" s="174" t="s">
        <v>208</v>
      </c>
    </row>
    <row r="124" spans="1:10" x14ac:dyDescent="0.3">
      <c r="A124" s="175">
        <v>45807</v>
      </c>
      <c r="B124" s="16">
        <v>0.5</v>
      </c>
      <c r="C124" s="95" t="s">
        <v>380</v>
      </c>
      <c r="D124" s="17" t="s">
        <v>25</v>
      </c>
      <c r="E124" s="50">
        <v>285</v>
      </c>
      <c r="F124" s="17" t="s">
        <v>161</v>
      </c>
      <c r="G124" s="312" t="s">
        <v>381</v>
      </c>
      <c r="H124" s="312"/>
      <c r="I124" s="95" t="str">
        <f>F128</f>
        <v>Seguimiento</v>
      </c>
      <c r="J124" s="174" t="s">
        <v>207</v>
      </c>
    </row>
    <row r="125" spans="1:10" x14ac:dyDescent="0.3">
      <c r="D125" s="39" t="s">
        <v>30</v>
      </c>
      <c r="E125" s="40">
        <f>SUM(E104:E124)</f>
        <v>6200</v>
      </c>
    </row>
    <row r="127" spans="1:10" x14ac:dyDescent="0.3">
      <c r="C127" s="37" t="s">
        <v>25</v>
      </c>
      <c r="D127" s="37">
        <f>COUNTIF(D104:D124,C127)</f>
        <v>20</v>
      </c>
      <c r="F127" s="37" t="s">
        <v>19</v>
      </c>
      <c r="G127" s="37">
        <f>COUNTIF(I104:I124,F127)</f>
        <v>3</v>
      </c>
      <c r="I127" s="37" t="s">
        <v>207</v>
      </c>
      <c r="J127" s="37">
        <f>COUNTIF(J104:J124,I127)</f>
        <v>15</v>
      </c>
    </row>
    <row r="128" spans="1:10" x14ac:dyDescent="0.3">
      <c r="C128" s="37" t="s">
        <v>34</v>
      </c>
      <c r="D128" s="37">
        <f>COUNTIF(D104:D124,C128)</f>
        <v>1</v>
      </c>
      <c r="F128" s="37" t="s">
        <v>23</v>
      </c>
      <c r="G128" s="37">
        <f>COUNTIF(I104:I125,F128)</f>
        <v>18</v>
      </c>
      <c r="I128" s="37" t="s">
        <v>208</v>
      </c>
      <c r="J128" s="37">
        <f>COUNTIF(J104:J124,I128)</f>
        <v>6</v>
      </c>
    </row>
    <row r="129" spans="1:13" x14ac:dyDescent="0.3">
      <c r="C129" s="37" t="s">
        <v>29</v>
      </c>
      <c r="D129" s="37">
        <f>COUNTIF(D104:D124,C129)</f>
        <v>0</v>
      </c>
      <c r="G129">
        <f>G128*41</f>
        <v>738</v>
      </c>
    </row>
    <row r="132" spans="1:13" ht="18" customHeight="1" thickBot="1" x14ac:dyDescent="0.35">
      <c r="A132" s="288" t="s">
        <v>324</v>
      </c>
      <c r="B132" s="288"/>
      <c r="C132" s="288"/>
      <c r="D132" s="288"/>
      <c r="E132" s="288"/>
      <c r="F132" s="288"/>
      <c r="G132" s="288"/>
      <c r="H132" s="288"/>
      <c r="I132" s="58"/>
      <c r="J132" s="58"/>
      <c r="L132" t="s">
        <v>26</v>
      </c>
      <c r="M132" s="38">
        <v>500</v>
      </c>
    </row>
    <row r="133" spans="1:13" ht="31.2" x14ac:dyDescent="0.3">
      <c r="A133" s="3" t="s">
        <v>0</v>
      </c>
      <c r="B133" s="4" t="s">
        <v>1</v>
      </c>
      <c r="C133" s="5" t="s">
        <v>2</v>
      </c>
      <c r="D133" s="7" t="s">
        <v>28</v>
      </c>
      <c r="E133" s="6" t="s">
        <v>3</v>
      </c>
      <c r="F133" s="7" t="s">
        <v>4</v>
      </c>
      <c r="G133" s="281" t="s">
        <v>5</v>
      </c>
      <c r="H133" s="282"/>
      <c r="I133" s="48"/>
      <c r="J133" s="6" t="s">
        <v>206</v>
      </c>
    </row>
    <row r="134" spans="1:13" x14ac:dyDescent="0.3">
      <c r="A134" s="94">
        <v>45748</v>
      </c>
      <c r="B134" s="91">
        <v>0.375</v>
      </c>
      <c r="C134" s="107" t="s">
        <v>339</v>
      </c>
      <c r="D134" s="17" t="s">
        <v>25</v>
      </c>
      <c r="E134" s="50">
        <v>285</v>
      </c>
      <c r="F134" s="152" t="s">
        <v>161</v>
      </c>
      <c r="G134" s="312" t="s">
        <v>37</v>
      </c>
      <c r="H134" s="312"/>
      <c r="I134" s="63" t="str">
        <f>F145</f>
        <v>Primera</v>
      </c>
      <c r="J134" s="109" t="s">
        <v>208</v>
      </c>
    </row>
    <row r="135" spans="1:13" x14ac:dyDescent="0.3">
      <c r="A135" s="94">
        <v>45749</v>
      </c>
      <c r="B135" s="91">
        <v>0.375</v>
      </c>
      <c r="C135" s="107" t="s">
        <v>228</v>
      </c>
      <c r="D135" s="17" t="s">
        <v>25</v>
      </c>
      <c r="E135" s="50">
        <v>285</v>
      </c>
      <c r="F135" s="93" t="s">
        <v>156</v>
      </c>
      <c r="G135" s="355" t="s">
        <v>171</v>
      </c>
      <c r="H135" s="356"/>
      <c r="I135" s="95" t="str">
        <f>F146</f>
        <v>Seguimiento</v>
      </c>
      <c r="J135" s="109" t="s">
        <v>207</v>
      </c>
    </row>
    <row r="136" spans="1:13" x14ac:dyDescent="0.3">
      <c r="A136" s="94">
        <v>45750</v>
      </c>
      <c r="B136" s="91">
        <v>0.33333333333333331</v>
      </c>
      <c r="C136" s="107" t="s">
        <v>340</v>
      </c>
      <c r="D136" s="17" t="s">
        <v>25</v>
      </c>
      <c r="E136" s="50">
        <v>285</v>
      </c>
      <c r="F136" s="93" t="s">
        <v>161</v>
      </c>
      <c r="G136" s="283" t="s">
        <v>37</v>
      </c>
      <c r="H136" s="284"/>
      <c r="I136" s="95" t="str">
        <f>F145</f>
        <v>Primera</v>
      </c>
      <c r="J136" s="109" t="s">
        <v>207</v>
      </c>
    </row>
    <row r="137" spans="1:13" x14ac:dyDescent="0.3">
      <c r="A137" s="94">
        <v>45752</v>
      </c>
      <c r="B137" s="91">
        <v>0.33333333333333331</v>
      </c>
      <c r="C137" s="107" t="s">
        <v>341</v>
      </c>
      <c r="D137" s="17" t="s">
        <v>25</v>
      </c>
      <c r="E137" s="50">
        <v>285</v>
      </c>
      <c r="F137" s="93" t="s">
        <v>161</v>
      </c>
      <c r="G137" s="283" t="s">
        <v>167</v>
      </c>
      <c r="H137" s="286"/>
      <c r="I137" s="95" t="str">
        <f>F146</f>
        <v>Seguimiento</v>
      </c>
      <c r="J137" s="109" t="s">
        <v>208</v>
      </c>
    </row>
    <row r="138" spans="1:13" x14ac:dyDescent="0.3">
      <c r="A138" s="94">
        <v>45758</v>
      </c>
      <c r="B138" s="91">
        <v>0.45833333333333331</v>
      </c>
      <c r="C138" s="107" t="s">
        <v>316</v>
      </c>
      <c r="D138" s="17" t="s">
        <v>25</v>
      </c>
      <c r="E138" s="50">
        <v>285</v>
      </c>
      <c r="F138" s="93" t="s">
        <v>105</v>
      </c>
      <c r="G138" s="283" t="s">
        <v>37</v>
      </c>
      <c r="H138" s="286"/>
      <c r="I138" s="95" t="str">
        <f>F146</f>
        <v>Seguimiento</v>
      </c>
      <c r="J138" s="109" t="s">
        <v>208</v>
      </c>
    </row>
    <row r="139" spans="1:13" x14ac:dyDescent="0.3">
      <c r="A139" s="94">
        <v>45769</v>
      </c>
      <c r="B139" s="91">
        <v>0.45833333333333331</v>
      </c>
      <c r="C139" s="107" t="s">
        <v>221</v>
      </c>
      <c r="D139" s="17" t="s">
        <v>25</v>
      </c>
      <c r="E139" s="50">
        <v>285</v>
      </c>
      <c r="F139" s="93" t="s">
        <v>185</v>
      </c>
      <c r="G139" s="275" t="s">
        <v>37</v>
      </c>
      <c r="H139" s="279"/>
      <c r="I139" s="95" t="str">
        <f>F146</f>
        <v>Seguimiento</v>
      </c>
      <c r="J139" s="109" t="s">
        <v>208</v>
      </c>
    </row>
    <row r="140" spans="1:13" x14ac:dyDescent="0.3">
      <c r="A140" s="15">
        <v>45771</v>
      </c>
      <c r="B140" s="16">
        <v>0.66666666666666663</v>
      </c>
      <c r="C140" s="95" t="s">
        <v>363</v>
      </c>
      <c r="D140" s="17" t="s">
        <v>25</v>
      </c>
      <c r="E140" s="50">
        <v>285</v>
      </c>
      <c r="F140" s="109" t="s">
        <v>161</v>
      </c>
      <c r="G140" s="272" t="s">
        <v>37</v>
      </c>
      <c r="H140" s="271"/>
      <c r="I140" s="109" t="str">
        <f>F145</f>
        <v>Primera</v>
      </c>
      <c r="J140" s="109" t="s">
        <v>207</v>
      </c>
    </row>
    <row r="141" spans="1:13" x14ac:dyDescent="0.3">
      <c r="A141" s="15">
        <v>45773</v>
      </c>
      <c r="B141" s="16">
        <v>0.45833333333333331</v>
      </c>
      <c r="C141" s="95" t="s">
        <v>364</v>
      </c>
      <c r="D141" s="17" t="s">
        <v>25</v>
      </c>
      <c r="E141" s="50">
        <v>285</v>
      </c>
      <c r="F141" s="109" t="s">
        <v>156</v>
      </c>
      <c r="G141" s="272" t="s">
        <v>37</v>
      </c>
      <c r="H141" s="271"/>
      <c r="I141" s="109" t="str">
        <f>F145</f>
        <v>Primera</v>
      </c>
      <c r="J141" s="109" t="s">
        <v>208</v>
      </c>
    </row>
    <row r="142" spans="1:13" ht="13.8" customHeight="1" x14ac:dyDescent="0.3">
      <c r="A142" s="15">
        <v>45776</v>
      </c>
      <c r="B142" s="16">
        <v>0.41666666666666669</v>
      </c>
      <c r="C142" s="95" t="s">
        <v>386</v>
      </c>
      <c r="D142" s="17" t="s">
        <v>25</v>
      </c>
      <c r="E142" s="50">
        <v>285</v>
      </c>
      <c r="F142" s="109" t="s">
        <v>156</v>
      </c>
      <c r="G142" s="291" t="s">
        <v>314</v>
      </c>
      <c r="H142" s="290"/>
      <c r="I142" s="95" t="str">
        <f>F146</f>
        <v>Seguimiento</v>
      </c>
      <c r="J142" s="109" t="s">
        <v>207</v>
      </c>
    </row>
    <row r="143" spans="1:13" x14ac:dyDescent="0.3">
      <c r="D143" s="39" t="s">
        <v>30</v>
      </c>
      <c r="E143" s="40">
        <f>SUM(E134:E142)</f>
        <v>2565</v>
      </c>
    </row>
    <row r="145" spans="1:13" x14ac:dyDescent="0.3">
      <c r="C145" s="37" t="s">
        <v>25</v>
      </c>
      <c r="D145" s="37">
        <f>COUNTIF(D134:D142,C145)</f>
        <v>9</v>
      </c>
      <c r="F145" s="37" t="s">
        <v>19</v>
      </c>
      <c r="G145" s="37">
        <f>COUNTIF(I134:I142,F145)</f>
        <v>4</v>
      </c>
      <c r="I145" s="37" t="s">
        <v>207</v>
      </c>
      <c r="J145" s="37">
        <f>COUNTIF(J134:J142,I145)</f>
        <v>4</v>
      </c>
    </row>
    <row r="146" spans="1:13" x14ac:dyDescent="0.3">
      <c r="C146" s="37" t="s">
        <v>34</v>
      </c>
      <c r="D146" s="37">
        <f>COUNTIF(D134:D142,C146)</f>
        <v>0</v>
      </c>
      <c r="F146" s="37" t="s">
        <v>23</v>
      </c>
      <c r="G146" s="37">
        <f>COUNTIF(I134:I143,F146)</f>
        <v>5</v>
      </c>
      <c r="I146" s="37" t="s">
        <v>208</v>
      </c>
      <c r="J146" s="37">
        <f>COUNTIF(J134:J142,I146)</f>
        <v>5</v>
      </c>
    </row>
    <row r="147" spans="1:13" x14ac:dyDescent="0.3">
      <c r="C147" s="37" t="s">
        <v>29</v>
      </c>
      <c r="D147" s="37">
        <f>COUNTIF(D134:D142,C147)</f>
        <v>0</v>
      </c>
      <c r="G147">
        <f>G146*41</f>
        <v>205</v>
      </c>
    </row>
    <row r="150" spans="1:13" ht="18" customHeight="1" thickBot="1" x14ac:dyDescent="0.35">
      <c r="A150" s="288" t="s">
        <v>258</v>
      </c>
      <c r="B150" s="288"/>
      <c r="C150" s="288"/>
      <c r="D150" s="288"/>
      <c r="E150" s="288"/>
      <c r="F150" s="288"/>
      <c r="G150" s="288"/>
      <c r="H150" s="288"/>
      <c r="I150" s="58"/>
      <c r="J150" s="58"/>
      <c r="L150" t="s">
        <v>26</v>
      </c>
      <c r="M150" s="38">
        <v>500</v>
      </c>
    </row>
    <row r="151" spans="1:13" ht="31.2" x14ac:dyDescent="0.3">
      <c r="A151" s="3" t="s">
        <v>0</v>
      </c>
      <c r="B151" s="4" t="s">
        <v>1</v>
      </c>
      <c r="C151" s="5" t="s">
        <v>2</v>
      </c>
      <c r="D151" s="7" t="s">
        <v>28</v>
      </c>
      <c r="E151" s="6" t="s">
        <v>3</v>
      </c>
      <c r="F151" s="7" t="s">
        <v>4</v>
      </c>
      <c r="G151" s="281" t="s">
        <v>5</v>
      </c>
      <c r="H151" s="282"/>
      <c r="I151" s="48"/>
      <c r="J151" s="6" t="s">
        <v>206</v>
      </c>
    </row>
    <row r="152" spans="1:13" x14ac:dyDescent="0.3">
      <c r="A152" s="94">
        <v>45721</v>
      </c>
      <c r="B152" s="91">
        <v>0.375</v>
      </c>
      <c r="C152" s="107" t="s">
        <v>170</v>
      </c>
      <c r="D152" s="17" t="s">
        <v>25</v>
      </c>
      <c r="E152" s="50">
        <v>285</v>
      </c>
      <c r="F152" s="93" t="s">
        <v>17</v>
      </c>
      <c r="G152" s="296" t="s">
        <v>171</v>
      </c>
      <c r="H152" s="297"/>
      <c r="I152" s="127" t="s">
        <v>23</v>
      </c>
      <c r="J152" s="109" t="s">
        <v>207</v>
      </c>
    </row>
    <row r="153" spans="1:13" x14ac:dyDescent="0.3">
      <c r="A153" s="94">
        <v>45722</v>
      </c>
      <c r="B153" s="91">
        <v>0.41666666666666669</v>
      </c>
      <c r="C153" s="107" t="s">
        <v>276</v>
      </c>
      <c r="D153" s="17" t="s">
        <v>25</v>
      </c>
      <c r="E153" s="50">
        <v>285</v>
      </c>
      <c r="F153" s="93" t="s">
        <v>17</v>
      </c>
      <c r="G153" s="294" t="s">
        <v>37</v>
      </c>
      <c r="H153" s="300"/>
      <c r="I153" s="127" t="str">
        <f>F170</f>
        <v>Primera</v>
      </c>
      <c r="J153" s="109" t="s">
        <v>207</v>
      </c>
    </row>
    <row r="154" spans="1:13" x14ac:dyDescent="0.3">
      <c r="A154" s="94">
        <v>45722</v>
      </c>
      <c r="B154" s="91">
        <v>0.625</v>
      </c>
      <c r="C154" s="107" t="s">
        <v>295</v>
      </c>
      <c r="D154" s="17" t="s">
        <v>25</v>
      </c>
      <c r="E154" s="50">
        <v>285</v>
      </c>
      <c r="F154" s="93" t="s">
        <v>161</v>
      </c>
      <c r="G154" s="294" t="s">
        <v>37</v>
      </c>
      <c r="H154" s="298"/>
      <c r="I154" s="127" t="str">
        <f>F171</f>
        <v>Seguimiento</v>
      </c>
      <c r="J154" s="109" t="s">
        <v>207</v>
      </c>
    </row>
    <row r="155" spans="1:13" x14ac:dyDescent="0.3">
      <c r="A155" s="94">
        <v>45723</v>
      </c>
      <c r="B155" s="91">
        <v>0.5</v>
      </c>
      <c r="C155" s="107" t="s">
        <v>181</v>
      </c>
      <c r="D155" s="17" t="s">
        <v>25</v>
      </c>
      <c r="E155" s="50">
        <v>285</v>
      </c>
      <c r="F155" s="93" t="s">
        <v>185</v>
      </c>
      <c r="G155" s="294" t="s">
        <v>37</v>
      </c>
      <c r="H155" s="295"/>
      <c r="I155" s="127" t="str">
        <f>F171</f>
        <v>Seguimiento</v>
      </c>
      <c r="J155" s="109" t="s">
        <v>208</v>
      </c>
    </row>
    <row r="156" spans="1:13" x14ac:dyDescent="0.3">
      <c r="A156" s="94">
        <v>45726</v>
      </c>
      <c r="B156" s="91">
        <v>0.375</v>
      </c>
      <c r="C156" s="107" t="s">
        <v>184</v>
      </c>
      <c r="D156" s="17" t="s">
        <v>25</v>
      </c>
      <c r="E156" s="50">
        <v>285</v>
      </c>
      <c r="F156" s="93" t="s">
        <v>185</v>
      </c>
      <c r="G156" s="294" t="s">
        <v>37</v>
      </c>
      <c r="H156" s="295"/>
      <c r="I156" s="127" t="str">
        <f>F171</f>
        <v>Seguimiento</v>
      </c>
      <c r="J156" s="109" t="s">
        <v>208</v>
      </c>
    </row>
    <row r="157" spans="1:13" x14ac:dyDescent="0.3">
      <c r="A157" s="94">
        <v>45730</v>
      </c>
      <c r="B157" s="91">
        <v>0.375</v>
      </c>
      <c r="C157" s="107" t="s">
        <v>280</v>
      </c>
      <c r="D157" s="17" t="s">
        <v>25</v>
      </c>
      <c r="E157" s="50">
        <v>285</v>
      </c>
      <c r="F157" s="93" t="s">
        <v>156</v>
      </c>
      <c r="G157" s="294" t="s">
        <v>37</v>
      </c>
      <c r="H157" s="295"/>
      <c r="I157" s="127" t="str">
        <f>F170</f>
        <v>Primera</v>
      </c>
      <c r="J157" s="109" t="s">
        <v>207</v>
      </c>
    </row>
    <row r="158" spans="1:13" x14ac:dyDescent="0.3">
      <c r="A158" s="15">
        <v>45730</v>
      </c>
      <c r="B158" s="16">
        <v>0.66666666666666663</v>
      </c>
      <c r="C158" s="95" t="s">
        <v>281</v>
      </c>
      <c r="D158" s="17" t="s">
        <v>25</v>
      </c>
      <c r="E158" s="50">
        <v>285</v>
      </c>
      <c r="F158" s="109" t="s">
        <v>161</v>
      </c>
      <c r="G158" s="296" t="s">
        <v>37</v>
      </c>
      <c r="H158" s="297"/>
      <c r="I158" s="127" t="str">
        <f>F171</f>
        <v>Seguimiento</v>
      </c>
      <c r="J158" s="109" t="s">
        <v>207</v>
      </c>
    </row>
    <row r="159" spans="1:13" x14ac:dyDescent="0.3">
      <c r="A159" s="15">
        <v>45731</v>
      </c>
      <c r="B159" s="16">
        <v>0.33333333333333331</v>
      </c>
      <c r="C159" s="95" t="s">
        <v>286</v>
      </c>
      <c r="D159" s="17" t="s">
        <v>25</v>
      </c>
      <c r="E159" s="50">
        <v>285</v>
      </c>
      <c r="F159" s="109" t="s">
        <v>161</v>
      </c>
      <c r="G159" s="296" t="s">
        <v>37</v>
      </c>
      <c r="H159" s="297"/>
      <c r="I159" s="127" t="str">
        <f>F170</f>
        <v>Primera</v>
      </c>
      <c r="J159" s="109" t="s">
        <v>208</v>
      </c>
    </row>
    <row r="160" spans="1:13" ht="13.8" customHeight="1" x14ac:dyDescent="0.3">
      <c r="A160" s="15">
        <v>45731</v>
      </c>
      <c r="B160" s="16">
        <v>0.375</v>
      </c>
      <c r="C160" s="95" t="s">
        <v>282</v>
      </c>
      <c r="D160" s="17" t="s">
        <v>25</v>
      </c>
      <c r="E160" s="50">
        <v>285</v>
      </c>
      <c r="F160" s="109" t="s">
        <v>17</v>
      </c>
      <c r="G160" s="296" t="s">
        <v>37</v>
      </c>
      <c r="H160" s="297"/>
      <c r="I160" s="127" t="str">
        <f>F170</f>
        <v>Primera</v>
      </c>
      <c r="J160" s="109" t="s">
        <v>208</v>
      </c>
    </row>
    <row r="161" spans="1:13" ht="14.4" customHeight="1" x14ac:dyDescent="0.3">
      <c r="A161" s="15">
        <v>45738</v>
      </c>
      <c r="B161" s="16">
        <v>0.33333333333333331</v>
      </c>
      <c r="C161" s="111" t="s">
        <v>294</v>
      </c>
      <c r="D161" s="17" t="s">
        <v>25</v>
      </c>
      <c r="E161" s="50">
        <v>285</v>
      </c>
      <c r="F161" s="17" t="s">
        <v>161</v>
      </c>
      <c r="G161" s="296" t="s">
        <v>37</v>
      </c>
      <c r="H161" s="297"/>
      <c r="I161" s="128" t="str">
        <f>F170</f>
        <v>Primera</v>
      </c>
      <c r="J161" s="109" t="s">
        <v>208</v>
      </c>
    </row>
    <row r="162" spans="1:13" x14ac:dyDescent="0.3">
      <c r="A162" s="15">
        <v>45738</v>
      </c>
      <c r="B162" s="133">
        <v>0.41666666666666669</v>
      </c>
      <c r="C162" s="139" t="s">
        <v>282</v>
      </c>
      <c r="D162" s="17" t="s">
        <v>25</v>
      </c>
      <c r="E162" s="135">
        <v>285</v>
      </c>
      <c r="F162" s="134" t="s">
        <v>17</v>
      </c>
      <c r="G162" s="347" t="s">
        <v>37</v>
      </c>
      <c r="H162" s="348"/>
      <c r="I162" s="127" t="str">
        <f>F171</f>
        <v>Seguimiento</v>
      </c>
      <c r="J162" s="109" t="s">
        <v>208</v>
      </c>
    </row>
    <row r="163" spans="1:13" x14ac:dyDescent="0.3">
      <c r="A163" s="337">
        <v>45740</v>
      </c>
      <c r="B163" s="339">
        <v>0.41666666666666669</v>
      </c>
      <c r="C163" s="341" t="s">
        <v>315</v>
      </c>
      <c r="D163" s="335" t="s">
        <v>25</v>
      </c>
      <c r="E163" s="50">
        <v>185</v>
      </c>
      <c r="F163" s="17" t="s">
        <v>156</v>
      </c>
      <c r="G163" s="343" t="s">
        <v>37</v>
      </c>
      <c r="H163" s="344"/>
      <c r="I163" s="349" t="str">
        <f>F170</f>
        <v>Primera</v>
      </c>
      <c r="J163" s="335" t="s">
        <v>207</v>
      </c>
    </row>
    <row r="164" spans="1:13" x14ac:dyDescent="0.3">
      <c r="A164" s="338"/>
      <c r="B164" s="340"/>
      <c r="C164" s="342"/>
      <c r="D164" s="336"/>
      <c r="E164" s="50">
        <v>100</v>
      </c>
      <c r="F164" s="17" t="s">
        <v>161</v>
      </c>
      <c r="G164" s="345"/>
      <c r="H164" s="346"/>
      <c r="I164" s="350"/>
      <c r="J164" s="336"/>
    </row>
    <row r="165" spans="1:13" x14ac:dyDescent="0.3">
      <c r="A165" s="15">
        <v>45743</v>
      </c>
      <c r="B165" s="16">
        <v>0.5</v>
      </c>
      <c r="C165" s="95" t="s">
        <v>316</v>
      </c>
      <c r="D165" s="17" t="s">
        <v>25</v>
      </c>
      <c r="E165" s="50">
        <v>285</v>
      </c>
      <c r="F165" s="17" t="s">
        <v>185</v>
      </c>
      <c r="G165" s="296" t="s">
        <v>37</v>
      </c>
      <c r="H165" s="297"/>
      <c r="I165" s="127" t="str">
        <f>F170</f>
        <v>Primera</v>
      </c>
      <c r="J165" s="109" t="s">
        <v>208</v>
      </c>
    </row>
    <row r="166" spans="1:13" x14ac:dyDescent="0.3">
      <c r="A166" s="15">
        <v>45744</v>
      </c>
      <c r="B166" s="16">
        <v>0.625</v>
      </c>
      <c r="C166" s="95" t="s">
        <v>317</v>
      </c>
      <c r="D166" s="17" t="s">
        <v>25</v>
      </c>
      <c r="E166" s="50">
        <v>285</v>
      </c>
      <c r="F166" s="17" t="s">
        <v>185</v>
      </c>
      <c r="G166" s="296" t="s">
        <v>37</v>
      </c>
      <c r="H166" s="297"/>
      <c r="I166" s="127" t="str">
        <f>F170</f>
        <v>Primera</v>
      </c>
      <c r="J166" s="109" t="s">
        <v>207</v>
      </c>
    </row>
    <row r="167" spans="1:13" x14ac:dyDescent="0.3">
      <c r="A167" s="15">
        <v>45745</v>
      </c>
      <c r="B167" s="16">
        <v>0.33333333333333331</v>
      </c>
      <c r="C167" s="95" t="s">
        <v>318</v>
      </c>
      <c r="D167" s="17" t="s">
        <v>29</v>
      </c>
      <c r="E167" s="50">
        <v>500</v>
      </c>
      <c r="F167" s="17" t="s">
        <v>161</v>
      </c>
      <c r="G167" s="296" t="s">
        <v>37</v>
      </c>
      <c r="H167" s="297"/>
      <c r="I167" s="127" t="str">
        <f>F170</f>
        <v>Primera</v>
      </c>
      <c r="J167" s="109" t="s">
        <v>208</v>
      </c>
    </row>
    <row r="168" spans="1:13" x14ac:dyDescent="0.3">
      <c r="D168" s="39" t="s">
        <v>30</v>
      </c>
      <c r="E168" s="40">
        <f>SUM(E152:E167)</f>
        <v>4490</v>
      </c>
    </row>
    <row r="170" spans="1:13" x14ac:dyDescent="0.3">
      <c r="C170" s="37" t="s">
        <v>25</v>
      </c>
      <c r="D170" s="37">
        <f>COUNTIF(D152:D167,C170)</f>
        <v>14</v>
      </c>
      <c r="F170" s="37" t="s">
        <v>19</v>
      </c>
      <c r="G170" s="37">
        <f>COUNTIF(I152:I167,F170)</f>
        <v>9</v>
      </c>
      <c r="I170" s="37" t="s">
        <v>207</v>
      </c>
      <c r="J170" s="37">
        <f>COUNTIF(J152:J167,I170)</f>
        <v>7</v>
      </c>
    </row>
    <row r="171" spans="1:13" x14ac:dyDescent="0.3">
      <c r="C171" s="37" t="s">
        <v>34</v>
      </c>
      <c r="D171" s="37">
        <f>COUNTIF(D152:D167,C171)</f>
        <v>0</v>
      </c>
      <c r="F171" s="37" t="s">
        <v>23</v>
      </c>
      <c r="G171" s="37">
        <f>COUNTIF(I152:I168,F171)</f>
        <v>6</v>
      </c>
      <c r="I171" s="37" t="s">
        <v>208</v>
      </c>
      <c r="J171" s="37">
        <f>COUNTIF(J152:J167,I171)</f>
        <v>8</v>
      </c>
    </row>
    <row r="172" spans="1:13" x14ac:dyDescent="0.3">
      <c r="C172" s="37" t="s">
        <v>29</v>
      </c>
      <c r="D172" s="37">
        <f>COUNTIF(D152:D167,C172)</f>
        <v>1</v>
      </c>
      <c r="G172">
        <f>G171*41</f>
        <v>246</v>
      </c>
    </row>
    <row r="175" spans="1:13" ht="18" customHeight="1" thickBot="1" x14ac:dyDescent="0.35">
      <c r="A175" s="288" t="s">
        <v>204</v>
      </c>
      <c r="B175" s="288"/>
      <c r="C175" s="288"/>
      <c r="D175" s="288"/>
      <c r="E175" s="288"/>
      <c r="F175" s="288"/>
      <c r="G175" s="288"/>
      <c r="H175" s="288"/>
      <c r="I175" s="58"/>
      <c r="J175" s="58"/>
      <c r="M175" s="38"/>
    </row>
    <row r="176" spans="1:13" ht="31.2" x14ac:dyDescent="0.3">
      <c r="A176" s="3" t="s">
        <v>0</v>
      </c>
      <c r="B176" s="4" t="s">
        <v>1</v>
      </c>
      <c r="C176" s="5" t="s">
        <v>2</v>
      </c>
      <c r="D176" s="7" t="s">
        <v>28</v>
      </c>
      <c r="E176" s="6" t="s">
        <v>3</v>
      </c>
      <c r="F176" s="7" t="s">
        <v>4</v>
      </c>
      <c r="G176" s="281" t="s">
        <v>5</v>
      </c>
      <c r="H176" s="282"/>
      <c r="I176" s="48"/>
      <c r="J176" s="6" t="s">
        <v>206</v>
      </c>
    </row>
    <row r="177" spans="1:10" x14ac:dyDescent="0.3">
      <c r="A177" s="94">
        <v>45689</v>
      </c>
      <c r="B177" s="91">
        <v>0.33333333333333331</v>
      </c>
      <c r="C177" s="107" t="s">
        <v>217</v>
      </c>
      <c r="D177" s="17" t="s">
        <v>25</v>
      </c>
      <c r="E177" s="50">
        <v>242.25</v>
      </c>
      <c r="F177" s="93" t="s">
        <v>17</v>
      </c>
      <c r="G177" s="296" t="s">
        <v>218</v>
      </c>
      <c r="H177" s="297"/>
      <c r="I177" s="127" t="str">
        <f>F194</f>
        <v>Primera</v>
      </c>
      <c r="J177" s="109" t="s">
        <v>208</v>
      </c>
    </row>
    <row r="178" spans="1:10" x14ac:dyDescent="0.3">
      <c r="A178" s="94">
        <v>45692</v>
      </c>
      <c r="B178" s="91">
        <v>0.375</v>
      </c>
      <c r="C178" s="107" t="s">
        <v>184</v>
      </c>
      <c r="D178" s="17" t="s">
        <v>25</v>
      </c>
      <c r="E178" s="50">
        <v>285</v>
      </c>
      <c r="F178" s="93" t="s">
        <v>185</v>
      </c>
      <c r="G178" s="275" t="s">
        <v>219</v>
      </c>
      <c r="H178" s="352"/>
      <c r="I178" s="127" t="str">
        <f>F195</f>
        <v>Seguimiento</v>
      </c>
      <c r="J178" s="109" t="s">
        <v>208</v>
      </c>
    </row>
    <row r="179" spans="1:10" x14ac:dyDescent="0.3">
      <c r="A179" s="94">
        <v>45692</v>
      </c>
      <c r="B179" s="91">
        <v>0.45833333333333331</v>
      </c>
      <c r="C179" s="107" t="s">
        <v>220</v>
      </c>
      <c r="D179" s="17" t="s">
        <v>25</v>
      </c>
      <c r="E179" s="50">
        <v>242.25</v>
      </c>
      <c r="F179" s="93" t="s">
        <v>161</v>
      </c>
      <c r="G179" s="275" t="s">
        <v>219</v>
      </c>
      <c r="H179" s="279"/>
      <c r="I179" s="127" t="str">
        <f>F194</f>
        <v>Primera</v>
      </c>
      <c r="J179" s="109" t="s">
        <v>207</v>
      </c>
    </row>
    <row r="180" spans="1:10" x14ac:dyDescent="0.3">
      <c r="A180" s="94">
        <v>45692</v>
      </c>
      <c r="B180" s="91">
        <v>0.58333333333333337</v>
      </c>
      <c r="C180" s="107" t="s">
        <v>182</v>
      </c>
      <c r="D180" s="17" t="s">
        <v>25</v>
      </c>
      <c r="E180" s="50">
        <v>285</v>
      </c>
      <c r="F180" s="93" t="s">
        <v>156</v>
      </c>
      <c r="G180" s="275" t="s">
        <v>219</v>
      </c>
      <c r="H180" s="279"/>
      <c r="I180" s="127" t="str">
        <f>F195</f>
        <v>Seguimiento</v>
      </c>
      <c r="J180" s="109" t="s">
        <v>208</v>
      </c>
    </row>
    <row r="181" spans="1:10" x14ac:dyDescent="0.3">
      <c r="A181" s="94">
        <v>45693</v>
      </c>
      <c r="B181" s="91">
        <v>0.5</v>
      </c>
      <c r="C181" s="107" t="s">
        <v>221</v>
      </c>
      <c r="D181" s="17" t="s">
        <v>25</v>
      </c>
      <c r="E181" s="50">
        <v>285</v>
      </c>
      <c r="F181" s="93" t="s">
        <v>185</v>
      </c>
      <c r="G181" s="275" t="s">
        <v>219</v>
      </c>
      <c r="H181" s="279"/>
      <c r="I181" s="127" t="str">
        <f>F195</f>
        <v>Seguimiento</v>
      </c>
      <c r="J181" s="109" t="s">
        <v>208</v>
      </c>
    </row>
    <row r="182" spans="1:10" x14ac:dyDescent="0.3">
      <c r="A182" s="15">
        <v>45693</v>
      </c>
      <c r="B182" s="16">
        <v>0.66666666666666663</v>
      </c>
      <c r="C182" s="95" t="s">
        <v>222</v>
      </c>
      <c r="D182" s="17" t="s">
        <v>25</v>
      </c>
      <c r="E182" s="50">
        <v>285</v>
      </c>
      <c r="F182" s="109" t="s">
        <v>161</v>
      </c>
      <c r="G182" s="272" t="s">
        <v>219</v>
      </c>
      <c r="H182" s="271"/>
      <c r="I182" s="128" t="str">
        <f>F194</f>
        <v>Primera</v>
      </c>
      <c r="J182" s="109" t="s">
        <v>207</v>
      </c>
    </row>
    <row r="183" spans="1:10" x14ac:dyDescent="0.3">
      <c r="A183" s="15">
        <v>45694</v>
      </c>
      <c r="B183" s="16">
        <v>0.45833333333333331</v>
      </c>
      <c r="C183" s="95" t="s">
        <v>255</v>
      </c>
      <c r="D183" s="17" t="s">
        <v>25</v>
      </c>
      <c r="E183" s="50">
        <v>285</v>
      </c>
      <c r="F183" s="109" t="s">
        <v>161</v>
      </c>
      <c r="G183" s="272" t="s">
        <v>219</v>
      </c>
      <c r="H183" s="271"/>
      <c r="I183" s="127" t="str">
        <f>F194</f>
        <v>Primera</v>
      </c>
      <c r="J183" s="109" t="s">
        <v>207</v>
      </c>
    </row>
    <row r="184" spans="1:10" ht="13.8" customHeight="1" x14ac:dyDescent="0.3">
      <c r="A184" s="15">
        <v>45699</v>
      </c>
      <c r="B184" s="16">
        <v>0.5</v>
      </c>
      <c r="C184" s="95" t="s">
        <v>220</v>
      </c>
      <c r="D184" s="17" t="s">
        <v>25</v>
      </c>
      <c r="E184" s="50">
        <v>285</v>
      </c>
      <c r="F184" s="109" t="s">
        <v>161</v>
      </c>
      <c r="G184" s="272" t="s">
        <v>219</v>
      </c>
      <c r="H184" s="271"/>
      <c r="I184" s="109" t="str">
        <f>F195</f>
        <v>Seguimiento</v>
      </c>
      <c r="J184" s="109" t="s">
        <v>207</v>
      </c>
    </row>
    <row r="185" spans="1:10" ht="14.4" customHeight="1" x14ac:dyDescent="0.3">
      <c r="A185" s="15">
        <v>45701</v>
      </c>
      <c r="B185" s="16">
        <v>0.625</v>
      </c>
      <c r="C185" s="111" t="s">
        <v>242</v>
      </c>
      <c r="D185" s="17" t="s">
        <v>25</v>
      </c>
      <c r="E185" s="50">
        <v>285</v>
      </c>
      <c r="F185" s="17" t="s">
        <v>156</v>
      </c>
      <c r="G185" s="272" t="s">
        <v>219</v>
      </c>
      <c r="H185" s="271"/>
      <c r="I185" s="109" t="str">
        <f>F195</f>
        <v>Seguimiento</v>
      </c>
      <c r="J185" s="109" t="s">
        <v>207</v>
      </c>
    </row>
    <row r="186" spans="1:10" x14ac:dyDescent="0.3">
      <c r="A186" s="15">
        <v>45706</v>
      </c>
      <c r="B186" s="133">
        <v>0.5</v>
      </c>
      <c r="C186" s="139" t="s">
        <v>220</v>
      </c>
      <c r="D186" s="17" t="s">
        <v>25</v>
      </c>
      <c r="E186" s="135">
        <v>285</v>
      </c>
      <c r="F186" s="134" t="s">
        <v>161</v>
      </c>
      <c r="G186" s="327" t="s">
        <v>219</v>
      </c>
      <c r="H186" s="328"/>
      <c r="I186" s="127" t="str">
        <f>F195</f>
        <v>Seguimiento</v>
      </c>
      <c r="J186" s="109" t="s">
        <v>207</v>
      </c>
    </row>
    <row r="187" spans="1:10" x14ac:dyDescent="0.3">
      <c r="A187" s="136">
        <v>45707</v>
      </c>
      <c r="B187" s="16">
        <v>0.375</v>
      </c>
      <c r="C187" s="95" t="s">
        <v>228</v>
      </c>
      <c r="D187" s="17" t="s">
        <v>25</v>
      </c>
      <c r="E187" s="50">
        <v>285</v>
      </c>
      <c r="F187" s="17" t="s">
        <v>156</v>
      </c>
      <c r="G187" s="296" t="s">
        <v>229</v>
      </c>
      <c r="H187" s="297"/>
      <c r="I187" s="127" t="str">
        <f>F195</f>
        <v>Seguimiento</v>
      </c>
      <c r="J187" s="109" t="s">
        <v>207</v>
      </c>
    </row>
    <row r="188" spans="1:10" x14ac:dyDescent="0.3">
      <c r="A188" s="15">
        <v>45708</v>
      </c>
      <c r="B188" s="16">
        <v>0.625</v>
      </c>
      <c r="C188" s="95" t="s">
        <v>242</v>
      </c>
      <c r="D188" s="17" t="s">
        <v>25</v>
      </c>
      <c r="E188" s="50">
        <v>285</v>
      </c>
      <c r="F188" s="17" t="s">
        <v>161</v>
      </c>
      <c r="G188" s="272" t="s">
        <v>219</v>
      </c>
      <c r="H188" s="271"/>
      <c r="I188" s="127" t="str">
        <f>F195</f>
        <v>Seguimiento</v>
      </c>
      <c r="J188" s="109" t="s">
        <v>207</v>
      </c>
    </row>
    <row r="189" spans="1:10" x14ac:dyDescent="0.3">
      <c r="A189" s="15">
        <v>45709</v>
      </c>
      <c r="B189" s="16">
        <v>0.375</v>
      </c>
      <c r="C189" s="95" t="s">
        <v>184</v>
      </c>
      <c r="D189" s="17" t="s">
        <v>25</v>
      </c>
      <c r="E189" s="50">
        <v>285</v>
      </c>
      <c r="F189" s="17" t="s">
        <v>185</v>
      </c>
      <c r="G189" s="272" t="s">
        <v>219</v>
      </c>
      <c r="H189" s="271"/>
      <c r="I189" s="127" t="str">
        <f>F195</f>
        <v>Seguimiento</v>
      </c>
      <c r="J189" s="109" t="s">
        <v>208</v>
      </c>
    </row>
    <row r="190" spans="1:10" x14ac:dyDescent="0.3">
      <c r="A190" s="15">
        <v>45713</v>
      </c>
      <c r="B190" s="16">
        <v>0.45833333333333331</v>
      </c>
      <c r="C190" s="95" t="s">
        <v>221</v>
      </c>
      <c r="D190" s="17" t="s">
        <v>25</v>
      </c>
      <c r="E190" s="50">
        <v>285</v>
      </c>
      <c r="F190" s="17" t="s">
        <v>185</v>
      </c>
      <c r="G190" s="272" t="s">
        <v>219</v>
      </c>
      <c r="H190" s="271"/>
      <c r="I190" s="127" t="str">
        <f>F195</f>
        <v>Seguimiento</v>
      </c>
      <c r="J190" s="109" t="s">
        <v>208</v>
      </c>
    </row>
    <row r="191" spans="1:10" x14ac:dyDescent="0.3">
      <c r="A191" s="15">
        <v>45715</v>
      </c>
      <c r="B191" s="16">
        <v>0.66666666666666663</v>
      </c>
      <c r="C191" s="95" t="s">
        <v>221</v>
      </c>
      <c r="D191" s="17" t="s">
        <v>25</v>
      </c>
      <c r="E191" s="50">
        <v>285</v>
      </c>
      <c r="F191" s="17" t="s">
        <v>185</v>
      </c>
      <c r="G191" s="272" t="s">
        <v>219</v>
      </c>
      <c r="H191" s="271"/>
      <c r="I191" s="127" t="str">
        <f>F195</f>
        <v>Seguimiento</v>
      </c>
      <c r="J191" s="109" t="s">
        <v>208</v>
      </c>
    </row>
    <row r="192" spans="1:10" x14ac:dyDescent="0.3">
      <c r="D192" s="39" t="s">
        <v>30</v>
      </c>
      <c r="E192" s="40">
        <f>SUM(E177:E191)</f>
        <v>4189.5</v>
      </c>
    </row>
    <row r="194" spans="1:13" x14ac:dyDescent="0.3">
      <c r="C194" s="37" t="s">
        <v>25</v>
      </c>
      <c r="D194" s="37">
        <f>COUNTIF(D177:D191,C194)</f>
        <v>15</v>
      </c>
      <c r="F194" s="37" t="s">
        <v>19</v>
      </c>
      <c r="G194" s="37">
        <f>COUNTIF(I177:I191,F194)</f>
        <v>4</v>
      </c>
      <c r="I194" s="37" t="s">
        <v>207</v>
      </c>
      <c r="J194" s="37">
        <f>COUNTIF(J177:J191,I194)</f>
        <v>8</v>
      </c>
    </row>
    <row r="195" spans="1:13" x14ac:dyDescent="0.3">
      <c r="C195" s="37" t="s">
        <v>34</v>
      </c>
      <c r="D195" s="37">
        <f>COUNTIF(D177:D191,C195)</f>
        <v>0</v>
      </c>
      <c r="F195" s="37" t="s">
        <v>23</v>
      </c>
      <c r="G195" s="37">
        <f>COUNTIF(I177:I192,F195)</f>
        <v>11</v>
      </c>
      <c r="I195" s="37" t="s">
        <v>208</v>
      </c>
      <c r="J195" s="37">
        <f>COUNTIF(J177:J191,I195)</f>
        <v>7</v>
      </c>
    </row>
    <row r="196" spans="1:13" x14ac:dyDescent="0.3">
      <c r="C196" s="37" t="s">
        <v>29</v>
      </c>
      <c r="D196" s="37">
        <f>COUNTIF(D177:D191,C196)</f>
        <v>0</v>
      </c>
      <c r="G196">
        <f>G195*41</f>
        <v>451</v>
      </c>
    </row>
    <row r="199" spans="1:13" ht="18" customHeight="1" thickBot="1" x14ac:dyDescent="0.35">
      <c r="A199" s="288" t="s">
        <v>143</v>
      </c>
      <c r="B199" s="288"/>
      <c r="C199" s="288"/>
      <c r="D199" s="288"/>
      <c r="E199" s="288"/>
      <c r="F199" s="288"/>
      <c r="G199" s="288"/>
      <c r="H199" s="288"/>
      <c r="I199" s="58"/>
      <c r="J199" s="58"/>
      <c r="L199" t="s">
        <v>26</v>
      </c>
      <c r="M199" s="38">
        <v>500</v>
      </c>
    </row>
    <row r="200" spans="1:13" ht="31.2" x14ac:dyDescent="0.3">
      <c r="A200" s="3" t="s">
        <v>0</v>
      </c>
      <c r="B200" s="4" t="s">
        <v>1</v>
      </c>
      <c r="C200" s="5" t="s">
        <v>2</v>
      </c>
      <c r="D200" s="7" t="s">
        <v>28</v>
      </c>
      <c r="E200" s="6" t="s">
        <v>3</v>
      </c>
      <c r="F200" s="7" t="s">
        <v>4</v>
      </c>
      <c r="G200" s="281" t="s">
        <v>5</v>
      </c>
      <c r="H200" s="282"/>
      <c r="I200" s="116"/>
    </row>
    <row r="201" spans="1:13" x14ac:dyDescent="0.3">
      <c r="A201" s="117">
        <v>45659</v>
      </c>
      <c r="B201" s="118">
        <v>0.375</v>
      </c>
      <c r="C201" s="122" t="s">
        <v>182</v>
      </c>
      <c r="D201" s="17" t="s">
        <v>25</v>
      </c>
      <c r="E201" s="50">
        <v>275</v>
      </c>
      <c r="F201" s="119" t="s">
        <v>156</v>
      </c>
      <c r="G201" s="277" t="s">
        <v>37</v>
      </c>
      <c r="H201" s="323"/>
      <c r="I201" s="63" t="s">
        <v>23</v>
      </c>
      <c r="J201" s="34"/>
    </row>
    <row r="202" spans="1:13" x14ac:dyDescent="0.3">
      <c r="A202" s="120">
        <v>45660</v>
      </c>
      <c r="B202" s="91">
        <v>0.375</v>
      </c>
      <c r="C202" s="107" t="s">
        <v>165</v>
      </c>
      <c r="D202" s="17" t="s">
        <v>25</v>
      </c>
      <c r="E202" s="50">
        <v>275</v>
      </c>
      <c r="F202" s="93" t="s">
        <v>161</v>
      </c>
      <c r="G202" s="275" t="s">
        <v>37</v>
      </c>
      <c r="H202" s="351"/>
      <c r="I202" s="63" t="s">
        <v>23</v>
      </c>
      <c r="J202" s="34"/>
    </row>
    <row r="203" spans="1:13" x14ac:dyDescent="0.3">
      <c r="A203" s="120">
        <v>45664</v>
      </c>
      <c r="B203" s="91">
        <v>0.41666666666666669</v>
      </c>
      <c r="C203" s="107" t="s">
        <v>166</v>
      </c>
      <c r="D203" s="17" t="s">
        <v>25</v>
      </c>
      <c r="E203" s="50">
        <v>285</v>
      </c>
      <c r="F203" s="93" t="s">
        <v>161</v>
      </c>
      <c r="G203" s="283" t="s">
        <v>167</v>
      </c>
      <c r="H203" s="324"/>
      <c r="I203" s="63" t="s">
        <v>23</v>
      </c>
      <c r="J203" s="34"/>
    </row>
    <row r="204" spans="1:13" x14ac:dyDescent="0.3">
      <c r="A204" s="120">
        <v>45665</v>
      </c>
      <c r="B204" s="91">
        <v>0.41666666666666669</v>
      </c>
      <c r="C204" s="107" t="s">
        <v>182</v>
      </c>
      <c r="D204" s="17" t="s">
        <v>25</v>
      </c>
      <c r="E204" s="50">
        <v>285</v>
      </c>
      <c r="F204" s="93" t="s">
        <v>156</v>
      </c>
      <c r="G204" s="275" t="s">
        <v>37</v>
      </c>
      <c r="H204" s="325"/>
      <c r="I204" s="63" t="s">
        <v>23</v>
      </c>
      <c r="J204" s="34"/>
    </row>
    <row r="205" spans="1:13" x14ac:dyDescent="0.3">
      <c r="A205" s="120">
        <v>45666</v>
      </c>
      <c r="B205" s="91">
        <v>0.66666666666666663</v>
      </c>
      <c r="C205" s="107" t="s">
        <v>168</v>
      </c>
      <c r="D205" s="17" t="s">
        <v>25</v>
      </c>
      <c r="E205" s="50">
        <v>285</v>
      </c>
      <c r="F205" s="93" t="s">
        <v>156</v>
      </c>
      <c r="G205" s="275" t="s">
        <v>37</v>
      </c>
      <c r="H205" s="325"/>
      <c r="I205" s="63" t="s">
        <v>19</v>
      </c>
      <c r="J205" s="34"/>
    </row>
    <row r="206" spans="1:13" x14ac:dyDescent="0.3">
      <c r="A206" s="120">
        <v>45670</v>
      </c>
      <c r="B206" s="91">
        <v>0.375</v>
      </c>
      <c r="C206" s="107" t="s">
        <v>165</v>
      </c>
      <c r="D206" s="17" t="s">
        <v>25</v>
      </c>
      <c r="E206" s="50">
        <v>285</v>
      </c>
      <c r="F206" s="93" t="s">
        <v>105</v>
      </c>
      <c r="G206" s="275" t="s">
        <v>37</v>
      </c>
      <c r="H206" s="325"/>
      <c r="I206" s="63" t="s">
        <v>23</v>
      </c>
      <c r="J206" s="34"/>
    </row>
    <row r="207" spans="1:13" x14ac:dyDescent="0.3">
      <c r="A207" s="15">
        <v>45672</v>
      </c>
      <c r="B207" s="16">
        <v>0.41666666666666669</v>
      </c>
      <c r="C207" s="95" t="s">
        <v>181</v>
      </c>
      <c r="D207" s="17" t="s">
        <v>25</v>
      </c>
      <c r="E207" s="50">
        <v>285</v>
      </c>
      <c r="F207" s="109" t="s">
        <v>105</v>
      </c>
      <c r="G207" s="272" t="s">
        <v>37</v>
      </c>
      <c r="H207" s="326"/>
      <c r="I207" s="63" t="s">
        <v>23</v>
      </c>
      <c r="J207" s="34"/>
    </row>
    <row r="208" spans="1:13" x14ac:dyDescent="0.3">
      <c r="A208" s="15">
        <v>45673</v>
      </c>
      <c r="B208" s="16">
        <v>0.58333333333333337</v>
      </c>
      <c r="C208" s="95" t="s">
        <v>182</v>
      </c>
      <c r="D208" s="17" t="s">
        <v>183</v>
      </c>
      <c r="E208" s="50">
        <v>285</v>
      </c>
      <c r="F208" s="109" t="s">
        <v>156</v>
      </c>
      <c r="G208" s="272" t="s">
        <v>37</v>
      </c>
      <c r="H208" s="326"/>
      <c r="I208" s="63" t="s">
        <v>23</v>
      </c>
      <c r="J208" s="34"/>
    </row>
    <row r="209" spans="1:10" x14ac:dyDescent="0.3">
      <c r="A209" s="15">
        <v>45677</v>
      </c>
      <c r="B209" s="16">
        <v>0.375</v>
      </c>
      <c r="C209" s="95" t="s">
        <v>184</v>
      </c>
      <c r="D209" s="17" t="s">
        <v>25</v>
      </c>
      <c r="E209" s="50">
        <v>285</v>
      </c>
      <c r="F209" s="109" t="s">
        <v>185</v>
      </c>
      <c r="G209" s="272" t="s">
        <v>37</v>
      </c>
      <c r="H209" s="326"/>
      <c r="I209" s="63" t="s">
        <v>19</v>
      </c>
      <c r="J209" s="34"/>
    </row>
    <row r="210" spans="1:10" ht="13.8" customHeight="1" x14ac:dyDescent="0.3">
      <c r="A210" s="15">
        <v>45680</v>
      </c>
      <c r="B210" s="16">
        <v>0.625</v>
      </c>
      <c r="C210" s="111" t="s">
        <v>165</v>
      </c>
      <c r="D210" s="17" t="s">
        <v>25</v>
      </c>
      <c r="E210" s="50">
        <v>285</v>
      </c>
      <c r="F210" s="17" t="s">
        <v>161</v>
      </c>
      <c r="G210" s="272" t="s">
        <v>37</v>
      </c>
      <c r="H210" s="326"/>
      <c r="I210" s="63" t="s">
        <v>23</v>
      </c>
      <c r="J210" s="34"/>
    </row>
    <row r="211" spans="1:10" ht="14.4" customHeight="1" x14ac:dyDescent="0.3">
      <c r="A211" s="15">
        <v>45684</v>
      </c>
      <c r="B211" s="121">
        <v>0.60416666666666663</v>
      </c>
      <c r="C211" s="95" t="s">
        <v>198</v>
      </c>
      <c r="D211" s="17" t="s">
        <v>25</v>
      </c>
      <c r="E211" s="50">
        <v>242.25</v>
      </c>
      <c r="F211" s="17" t="s">
        <v>161</v>
      </c>
      <c r="G211" s="291" t="s">
        <v>199</v>
      </c>
      <c r="H211" s="316"/>
      <c r="I211" s="63" t="s">
        <v>19</v>
      </c>
      <c r="J211" s="34"/>
    </row>
    <row r="212" spans="1:10" x14ac:dyDescent="0.3">
      <c r="D212" s="39" t="s">
        <v>30</v>
      </c>
      <c r="E212" s="40">
        <f>SUM(E201:E211)</f>
        <v>3072.25</v>
      </c>
    </row>
    <row r="214" spans="1:10" x14ac:dyDescent="0.3">
      <c r="E214" s="37" t="s">
        <v>25</v>
      </c>
      <c r="F214" s="37">
        <f>COUNTIF(D201:D211,E214)</f>
        <v>10</v>
      </c>
      <c r="H214" s="37" t="s">
        <v>19</v>
      </c>
      <c r="I214" s="37">
        <f>COUNTIF(I201:I211,H214)</f>
        <v>3</v>
      </c>
    </row>
    <row r="215" spans="1:10" x14ac:dyDescent="0.3">
      <c r="E215" s="37" t="s">
        <v>34</v>
      </c>
      <c r="F215" s="37">
        <f>COUNTIF(D201:D211,E215)</f>
        <v>0</v>
      </c>
      <c r="H215" s="37" t="s">
        <v>23</v>
      </c>
      <c r="I215" s="37">
        <f>COUNTIF(I201:I211,H215)</f>
        <v>8</v>
      </c>
    </row>
    <row r="216" spans="1:10" x14ac:dyDescent="0.3">
      <c r="E216" s="37" t="s">
        <v>29</v>
      </c>
      <c r="F216" s="37">
        <f>COUNTIF(D201:D211,E216)</f>
        <v>0</v>
      </c>
      <c r="I216">
        <f>I215*41</f>
        <v>328</v>
      </c>
    </row>
    <row r="220" spans="1:10" ht="28.2" customHeight="1" x14ac:dyDescent="0.3">
      <c r="A220" s="304" t="s">
        <v>31</v>
      </c>
      <c r="B220" s="304"/>
      <c r="C220" s="304"/>
      <c r="D220" s="304"/>
      <c r="E220" s="304"/>
      <c r="F220" s="304"/>
      <c r="G220" s="304"/>
      <c r="H220" s="304"/>
    </row>
    <row r="221" spans="1:10" ht="17.399999999999999" x14ac:dyDescent="0.3">
      <c r="A221" s="319" t="s">
        <v>503</v>
      </c>
      <c r="B221" s="319"/>
      <c r="C221" s="319"/>
      <c r="D221" s="319"/>
      <c r="E221" s="319"/>
      <c r="F221" s="319"/>
      <c r="G221" s="319"/>
      <c r="H221" s="319"/>
    </row>
    <row r="222" spans="1:10" ht="18" thickBot="1" x14ac:dyDescent="0.35">
      <c r="A222" s="329" t="s">
        <v>551</v>
      </c>
      <c r="B222" s="329"/>
      <c r="C222" s="329"/>
      <c r="D222" s="329"/>
      <c r="E222" s="329"/>
      <c r="F222" s="329"/>
      <c r="G222" s="329"/>
      <c r="H222" s="329"/>
    </row>
    <row r="223" spans="1:10" ht="31.2" x14ac:dyDescent="0.3">
      <c r="A223" s="3" t="s">
        <v>0</v>
      </c>
      <c r="B223" s="4" t="s">
        <v>148</v>
      </c>
      <c r="C223" s="5" t="s">
        <v>2</v>
      </c>
      <c r="D223" s="7" t="s">
        <v>28</v>
      </c>
      <c r="E223" s="6" t="s">
        <v>32</v>
      </c>
      <c r="F223" s="7" t="s">
        <v>33</v>
      </c>
      <c r="G223" s="332" t="s">
        <v>5</v>
      </c>
      <c r="H223" s="334"/>
      <c r="I223" s="6" t="s">
        <v>206</v>
      </c>
    </row>
    <row r="224" spans="1:10" x14ac:dyDescent="0.3">
      <c r="A224" s="8"/>
      <c r="B224" s="9"/>
      <c r="C224" s="10"/>
      <c r="D224" s="17"/>
      <c r="E224" s="9"/>
      <c r="F224" s="16"/>
      <c r="G224" s="272"/>
      <c r="H224" s="271"/>
      <c r="I224" s="17"/>
    </row>
    <row r="225" spans="1:9" x14ac:dyDescent="0.3">
      <c r="A225" s="8"/>
      <c r="B225" s="9"/>
      <c r="C225" s="10"/>
      <c r="D225" s="17"/>
      <c r="E225" s="9"/>
      <c r="F225" s="16"/>
      <c r="G225" s="46"/>
      <c r="H225" s="45"/>
      <c r="I225" s="17"/>
    </row>
    <row r="226" spans="1:9" x14ac:dyDescent="0.3">
      <c r="A226" s="8">
        <v>45874</v>
      </c>
      <c r="B226" s="9" t="s">
        <v>247</v>
      </c>
      <c r="C226" s="10" t="s">
        <v>296</v>
      </c>
      <c r="D226" s="17" t="s">
        <v>26</v>
      </c>
      <c r="E226" s="9">
        <v>0.43055555555555558</v>
      </c>
      <c r="F226" s="16">
        <v>0.45624999999999999</v>
      </c>
      <c r="G226" s="272"/>
      <c r="H226" s="271"/>
      <c r="I226" s="17" t="s">
        <v>207</v>
      </c>
    </row>
    <row r="227" spans="1:9" x14ac:dyDescent="0.3">
      <c r="A227" s="8">
        <v>45875</v>
      </c>
      <c r="B227" s="9" t="s">
        <v>260</v>
      </c>
      <c r="C227" s="10" t="s">
        <v>555</v>
      </c>
      <c r="D227" s="17" t="s">
        <v>26</v>
      </c>
      <c r="E227" s="9">
        <v>0.46527777777777779</v>
      </c>
      <c r="F227" s="16">
        <v>0.47569444444444442</v>
      </c>
      <c r="G227" s="353"/>
      <c r="H227" s="354"/>
      <c r="I227" s="17" t="s">
        <v>207</v>
      </c>
    </row>
    <row r="228" spans="1:9" x14ac:dyDescent="0.3">
      <c r="A228" s="8"/>
      <c r="B228" s="9"/>
      <c r="C228" s="13"/>
      <c r="D228" s="17"/>
      <c r="E228" s="9"/>
      <c r="F228" s="16"/>
      <c r="G228" s="46"/>
      <c r="H228" s="126"/>
      <c r="I228" s="17"/>
    </row>
    <row r="229" spans="1:9" x14ac:dyDescent="0.3">
      <c r="A229" s="8"/>
      <c r="B229" s="9"/>
      <c r="C229" s="10"/>
      <c r="D229" s="17"/>
      <c r="E229" s="9"/>
      <c r="F229" s="16"/>
      <c r="G229" s="125"/>
      <c r="H229" s="124"/>
      <c r="I229" s="17"/>
    </row>
    <row r="230" spans="1:9" x14ac:dyDescent="0.3">
      <c r="A230" s="8"/>
      <c r="B230" s="9"/>
      <c r="C230" s="10"/>
      <c r="D230" s="17"/>
      <c r="E230" s="9"/>
      <c r="F230" s="16"/>
      <c r="G230" s="49"/>
      <c r="H230" s="124"/>
      <c r="I230" s="17"/>
    </row>
    <row r="231" spans="1:9" x14ac:dyDescent="0.3">
      <c r="A231" s="8"/>
      <c r="B231" s="9"/>
      <c r="C231" s="10"/>
      <c r="D231" s="17"/>
      <c r="E231" s="9"/>
      <c r="F231" s="16"/>
      <c r="G231" s="49"/>
      <c r="H231" s="123"/>
      <c r="I231" s="17"/>
    </row>
    <row r="232" spans="1:9" x14ac:dyDescent="0.3">
      <c r="A232" s="8"/>
      <c r="B232" s="9"/>
      <c r="C232" s="14"/>
      <c r="D232" s="17"/>
      <c r="E232" s="9"/>
      <c r="F232" s="9"/>
      <c r="G232" s="330"/>
      <c r="H232" s="331"/>
      <c r="I232" s="17"/>
    </row>
    <row r="233" spans="1:9" x14ac:dyDescent="0.3">
      <c r="A233" s="15"/>
      <c r="B233" s="9"/>
      <c r="C233" s="14"/>
      <c r="D233" s="17"/>
      <c r="E233" s="9"/>
      <c r="F233" s="16"/>
      <c r="G233" s="140"/>
      <c r="H233" s="123"/>
      <c r="I233" s="17"/>
    </row>
    <row r="234" spans="1:9" x14ac:dyDescent="0.3">
      <c r="A234" s="15"/>
      <c r="B234" s="9"/>
      <c r="C234" s="10"/>
      <c r="D234" s="17"/>
      <c r="E234" s="9"/>
      <c r="F234" s="16"/>
      <c r="G234" s="140"/>
      <c r="H234" s="123"/>
      <c r="I234" s="17"/>
    </row>
    <row r="235" spans="1:9" x14ac:dyDescent="0.3">
      <c r="A235" s="15"/>
      <c r="B235" s="9"/>
      <c r="C235" s="18"/>
      <c r="D235" s="17"/>
      <c r="E235" s="9"/>
      <c r="F235" s="16"/>
      <c r="G235" s="140"/>
      <c r="H235" s="123"/>
      <c r="I235" s="17"/>
    </row>
    <row r="236" spans="1:9" x14ac:dyDescent="0.3">
      <c r="A236" s="15"/>
      <c r="B236" s="9"/>
      <c r="C236" s="18"/>
      <c r="D236" s="17"/>
      <c r="E236" s="9"/>
      <c r="F236" s="141"/>
      <c r="G236" s="140"/>
      <c r="H236" s="123"/>
      <c r="I236" s="17"/>
    </row>
    <row r="237" spans="1:9" x14ac:dyDescent="0.3">
      <c r="A237" s="15"/>
      <c r="B237" s="9"/>
      <c r="C237" s="18"/>
      <c r="D237" s="17"/>
      <c r="E237" s="9"/>
      <c r="F237" s="141"/>
      <c r="G237" s="140"/>
      <c r="H237" s="123"/>
      <c r="I237" s="17"/>
    </row>
    <row r="238" spans="1:9" x14ac:dyDescent="0.3">
      <c r="A238" s="15"/>
      <c r="B238" s="9"/>
      <c r="C238" s="18"/>
      <c r="D238" s="17"/>
      <c r="E238" s="9"/>
      <c r="F238" s="141"/>
      <c r="G238" s="140"/>
      <c r="H238" s="123"/>
      <c r="I238" s="17"/>
    </row>
    <row r="239" spans="1:9" x14ac:dyDescent="0.3">
      <c r="A239" s="15"/>
      <c r="B239" s="9"/>
      <c r="C239" s="18"/>
      <c r="D239" s="17"/>
      <c r="E239" s="9"/>
      <c r="F239" s="141"/>
      <c r="G239" s="140"/>
      <c r="H239" s="123"/>
      <c r="I239" s="17"/>
    </row>
    <row r="240" spans="1:9" x14ac:dyDescent="0.3">
      <c r="A240" s="15"/>
      <c r="B240" s="9"/>
      <c r="C240" s="18"/>
      <c r="D240" s="17"/>
      <c r="E240" s="9"/>
      <c r="F240" s="141"/>
      <c r="G240" s="140"/>
      <c r="H240" s="123"/>
      <c r="I240" s="17"/>
    </row>
    <row r="241" spans="1:9" x14ac:dyDescent="0.3">
      <c r="A241" s="15"/>
      <c r="B241" s="9"/>
      <c r="C241" s="10"/>
      <c r="D241" s="17"/>
      <c r="E241" s="9"/>
      <c r="F241" s="141"/>
      <c r="G241" s="140"/>
      <c r="H241" s="123"/>
      <c r="I241" s="17"/>
    </row>
    <row r="242" spans="1:9" x14ac:dyDescent="0.3">
      <c r="A242" s="15"/>
      <c r="B242" s="9"/>
      <c r="C242" s="18"/>
      <c r="D242" s="17"/>
      <c r="E242" s="9"/>
      <c r="F242" s="141"/>
      <c r="G242" s="140"/>
      <c r="H242" s="123"/>
      <c r="I242" s="17"/>
    </row>
    <row r="243" spans="1:9" x14ac:dyDescent="0.3">
      <c r="A243" s="15"/>
      <c r="B243" s="9"/>
      <c r="C243" s="18"/>
      <c r="D243" s="17"/>
      <c r="E243" s="9"/>
      <c r="F243" s="141"/>
      <c r="G243" s="140"/>
      <c r="H243" s="123"/>
      <c r="I243" s="17"/>
    </row>
    <row r="244" spans="1:9" x14ac:dyDescent="0.3">
      <c r="A244" s="15"/>
      <c r="B244" s="9"/>
      <c r="C244" s="18"/>
      <c r="D244" s="17"/>
      <c r="E244" s="9"/>
      <c r="F244" s="141"/>
      <c r="G244" s="140"/>
      <c r="H244" s="123"/>
      <c r="I244" s="17"/>
    </row>
    <row r="245" spans="1:9" x14ac:dyDescent="0.3">
      <c r="A245" s="15"/>
      <c r="B245" s="9"/>
      <c r="C245" s="18"/>
      <c r="D245" s="17"/>
      <c r="E245" s="9"/>
      <c r="F245" s="141"/>
      <c r="G245" s="140"/>
      <c r="H245" s="2"/>
      <c r="I245" s="17"/>
    </row>
    <row r="246" spans="1:9" x14ac:dyDescent="0.3">
      <c r="A246" s="15"/>
      <c r="B246" s="9"/>
      <c r="C246" s="10"/>
      <c r="D246" s="17"/>
      <c r="E246" s="11"/>
      <c r="F246" s="17"/>
      <c r="G246" s="330"/>
      <c r="H246" s="331"/>
      <c r="I246" s="17"/>
    </row>
    <row r="247" spans="1:9" x14ac:dyDescent="0.3">
      <c r="A247" s="15"/>
      <c r="B247" s="9"/>
      <c r="C247" s="18"/>
      <c r="D247" s="17"/>
      <c r="E247" s="11"/>
      <c r="F247" s="17"/>
      <c r="G247" s="330"/>
      <c r="H247" s="331"/>
      <c r="I247" s="17"/>
    </row>
    <row r="248" spans="1:9" x14ac:dyDescent="0.3">
      <c r="A248" s="15"/>
      <c r="B248" s="9"/>
      <c r="C248" s="18"/>
      <c r="D248" s="17"/>
      <c r="E248" s="11"/>
      <c r="F248" s="19"/>
      <c r="G248" s="330"/>
      <c r="H248" s="331"/>
      <c r="I248" s="17"/>
    </row>
    <row r="249" spans="1:9" x14ac:dyDescent="0.3">
      <c r="A249" s="15"/>
      <c r="B249" s="9"/>
      <c r="C249" s="14"/>
      <c r="D249" s="17"/>
      <c r="E249" s="11"/>
      <c r="F249" s="17"/>
      <c r="G249" s="330"/>
      <c r="H249" s="331"/>
      <c r="I249" s="17"/>
    </row>
    <row r="250" spans="1:9" x14ac:dyDescent="0.3">
      <c r="A250" s="15"/>
      <c r="B250" s="9"/>
      <c r="C250" s="10"/>
      <c r="D250" s="17"/>
      <c r="E250" s="11"/>
      <c r="F250" s="17"/>
      <c r="G250" s="330"/>
      <c r="H250" s="331"/>
      <c r="I250" s="17"/>
    </row>
    <row r="251" spans="1:9" x14ac:dyDescent="0.3">
      <c r="A251" s="15"/>
      <c r="B251" s="9"/>
      <c r="C251" s="18"/>
      <c r="D251" s="17"/>
      <c r="E251" s="11"/>
      <c r="F251" s="17"/>
      <c r="G251" s="330"/>
      <c r="H251" s="331"/>
      <c r="I251" s="17"/>
    </row>
    <row r="252" spans="1:9" x14ac:dyDescent="0.3">
      <c r="A252" s="15"/>
      <c r="B252" s="9"/>
      <c r="C252" s="18"/>
      <c r="D252" s="17"/>
      <c r="E252" s="11"/>
      <c r="F252" s="19"/>
      <c r="G252" s="330"/>
      <c r="H252" s="331"/>
      <c r="I252" s="17"/>
    </row>
    <row r="253" spans="1:9" x14ac:dyDescent="0.3">
      <c r="A253" s="15"/>
      <c r="B253" s="9"/>
      <c r="C253" s="14"/>
      <c r="D253" s="17"/>
      <c r="E253" s="11"/>
      <c r="F253" s="17"/>
      <c r="G253" s="330"/>
      <c r="H253" s="331"/>
      <c r="I253" s="17"/>
    </row>
    <row r="254" spans="1:9" x14ac:dyDescent="0.3">
      <c r="A254" s="15"/>
      <c r="B254" s="9"/>
      <c r="C254" s="10"/>
      <c r="D254" s="17"/>
      <c r="E254" s="11"/>
      <c r="F254" s="17"/>
      <c r="G254" s="330"/>
      <c r="H254" s="331"/>
      <c r="I254" s="17"/>
    </row>
    <row r="255" spans="1:9" x14ac:dyDescent="0.3">
      <c r="A255" s="15"/>
      <c r="B255" s="9"/>
      <c r="C255" s="18"/>
      <c r="D255" s="17"/>
      <c r="E255" s="11"/>
      <c r="F255" s="17"/>
      <c r="G255" s="330"/>
      <c r="H255" s="331"/>
      <c r="I255" s="17"/>
    </row>
    <row r="256" spans="1:9" x14ac:dyDescent="0.3">
      <c r="A256" s="15"/>
      <c r="B256" s="9"/>
      <c r="C256" s="18"/>
      <c r="D256" s="17"/>
      <c r="E256" s="11"/>
      <c r="F256" s="19"/>
      <c r="G256" s="330"/>
      <c r="H256" s="331"/>
      <c r="I256" s="17"/>
    </row>
    <row r="257" spans="1:9" x14ac:dyDescent="0.3">
      <c r="A257" s="15"/>
      <c r="B257" s="9"/>
      <c r="C257" s="18"/>
      <c r="D257" s="17"/>
      <c r="E257" s="11"/>
      <c r="F257" s="17"/>
      <c r="G257" s="330"/>
      <c r="H257" s="331"/>
      <c r="I257" s="17"/>
    </row>
    <row r="258" spans="1:9" x14ac:dyDescent="0.3">
      <c r="A258" s="112"/>
      <c r="B258" s="113"/>
      <c r="C258" s="114"/>
      <c r="D258" s="34"/>
      <c r="E258" s="115"/>
      <c r="F258" s="34"/>
      <c r="G258" s="2"/>
      <c r="H258" s="2"/>
      <c r="I258" s="34"/>
    </row>
    <row r="259" spans="1:9" x14ac:dyDescent="0.3">
      <c r="A259" s="112"/>
      <c r="B259" s="113"/>
      <c r="C259" s="114"/>
      <c r="D259" s="34"/>
      <c r="E259" s="37" t="s">
        <v>25</v>
      </c>
      <c r="F259" s="37">
        <f>COUNTIF(D224:D257,E259)</f>
        <v>0</v>
      </c>
      <c r="H259" s="37" t="s">
        <v>207</v>
      </c>
      <c r="I259" s="17">
        <f>COUNTIF(I224:I257,H259)</f>
        <v>2</v>
      </c>
    </row>
    <row r="260" spans="1:9" x14ac:dyDescent="0.3">
      <c r="A260" s="112"/>
      <c r="B260" s="113"/>
      <c r="C260" s="114"/>
      <c r="D260" s="34"/>
      <c r="E260" s="37" t="s">
        <v>34</v>
      </c>
      <c r="F260" s="37">
        <f>COUNTIF(D224:D257,E260)</f>
        <v>0</v>
      </c>
      <c r="H260" s="37" t="s">
        <v>552</v>
      </c>
      <c r="I260" s="17">
        <f>COUNTIF(I224:I257,H260)</f>
        <v>0</v>
      </c>
    </row>
    <row r="261" spans="1:9" x14ac:dyDescent="0.3">
      <c r="A261" s="112"/>
      <c r="B261" s="113"/>
      <c r="C261" s="114"/>
      <c r="D261" s="34"/>
      <c r="E261" s="37" t="s">
        <v>29</v>
      </c>
      <c r="F261" s="37">
        <f>COUNTIF(D224:D257,E261)</f>
        <v>0</v>
      </c>
    </row>
    <row r="263" spans="1:9" ht="17.399999999999999" x14ac:dyDescent="0.3">
      <c r="A263" s="319" t="s">
        <v>147</v>
      </c>
      <c r="B263" s="319"/>
      <c r="C263" s="319"/>
      <c r="D263" s="319"/>
      <c r="E263" s="319"/>
      <c r="F263" s="319"/>
      <c r="G263" s="319"/>
      <c r="H263" s="319"/>
    </row>
    <row r="264" spans="1:9" ht="18" thickBot="1" x14ac:dyDescent="0.35">
      <c r="A264" s="329" t="s">
        <v>406</v>
      </c>
      <c r="B264" s="329"/>
      <c r="C264" s="329"/>
      <c r="D264" s="329"/>
      <c r="E264" s="329"/>
      <c r="F264" s="329"/>
      <c r="G264" s="329"/>
      <c r="H264" s="329"/>
    </row>
    <row r="265" spans="1:9" ht="31.2" x14ac:dyDescent="0.3">
      <c r="A265" s="3" t="s">
        <v>0</v>
      </c>
      <c r="B265" s="4" t="s">
        <v>148</v>
      </c>
      <c r="C265" s="5" t="s">
        <v>2</v>
      </c>
      <c r="D265" s="7" t="s">
        <v>28</v>
      </c>
      <c r="E265" s="6" t="s">
        <v>32</v>
      </c>
      <c r="F265" s="7" t="s">
        <v>33</v>
      </c>
      <c r="G265" s="332" t="s">
        <v>5</v>
      </c>
      <c r="H265" s="334"/>
      <c r="I265" s="6" t="s">
        <v>206</v>
      </c>
    </row>
    <row r="266" spans="1:9" x14ac:dyDescent="0.3">
      <c r="A266" s="8"/>
      <c r="B266" s="9"/>
      <c r="C266" s="10"/>
      <c r="D266" s="17"/>
      <c r="E266" s="9"/>
      <c r="F266" s="16"/>
      <c r="G266" s="272"/>
      <c r="H266" s="271"/>
      <c r="I266" s="17"/>
    </row>
    <row r="267" spans="1:9" x14ac:dyDescent="0.3">
      <c r="A267" s="8"/>
      <c r="B267" s="9"/>
      <c r="C267" s="10"/>
      <c r="D267" s="17"/>
      <c r="E267" s="9"/>
      <c r="F267" s="16"/>
      <c r="G267" s="46"/>
      <c r="H267" s="45"/>
      <c r="I267" s="17"/>
    </row>
    <row r="268" spans="1:9" x14ac:dyDescent="0.3">
      <c r="A268" s="8"/>
      <c r="B268" s="9"/>
      <c r="C268" s="10"/>
      <c r="D268" s="17"/>
      <c r="E268" s="9"/>
      <c r="F268" s="16"/>
      <c r="G268" s="46"/>
      <c r="H268" s="45"/>
      <c r="I268" s="17"/>
    </row>
    <row r="269" spans="1:9" x14ac:dyDescent="0.3">
      <c r="A269" s="8"/>
      <c r="B269" s="9"/>
      <c r="C269" s="10"/>
      <c r="D269" s="17"/>
      <c r="E269" s="9"/>
      <c r="F269" s="16"/>
      <c r="G269" s="46"/>
      <c r="H269" s="45"/>
      <c r="I269" s="17"/>
    </row>
    <row r="270" spans="1:9" x14ac:dyDescent="0.3">
      <c r="A270" s="8"/>
      <c r="B270" s="9"/>
      <c r="C270" s="13"/>
      <c r="D270" s="17"/>
      <c r="E270" s="9"/>
      <c r="F270" s="16"/>
      <c r="G270" s="46"/>
      <c r="H270" s="126"/>
      <c r="I270" s="17"/>
    </row>
    <row r="271" spans="1:9" x14ac:dyDescent="0.3">
      <c r="A271" s="8"/>
      <c r="B271" s="9"/>
      <c r="C271" s="10"/>
      <c r="D271" s="17"/>
      <c r="E271" s="9"/>
      <c r="F271" s="16"/>
      <c r="G271" s="125"/>
      <c r="H271" s="124"/>
      <c r="I271" s="17"/>
    </row>
    <row r="272" spans="1:9" x14ac:dyDescent="0.3">
      <c r="A272" s="8"/>
      <c r="B272" s="9"/>
      <c r="C272" s="10"/>
      <c r="D272" s="17"/>
      <c r="E272" s="9"/>
      <c r="F272" s="16"/>
      <c r="G272" s="49"/>
      <c r="H272" s="124"/>
      <c r="I272" s="17"/>
    </row>
    <row r="273" spans="1:9" x14ac:dyDescent="0.3">
      <c r="A273" s="8"/>
      <c r="B273" s="9"/>
      <c r="C273" s="10"/>
      <c r="D273" s="17"/>
      <c r="E273" s="9"/>
      <c r="F273" s="16"/>
      <c r="G273" s="49"/>
      <c r="H273" s="123"/>
      <c r="I273" s="17"/>
    </row>
    <row r="274" spans="1:9" x14ac:dyDescent="0.3">
      <c r="A274" s="8"/>
      <c r="B274" s="9"/>
      <c r="C274" s="14"/>
      <c r="D274" s="17"/>
      <c r="E274" s="9"/>
      <c r="F274" s="9"/>
      <c r="G274" s="330"/>
      <c r="H274" s="331"/>
      <c r="I274" s="17"/>
    </row>
    <row r="275" spans="1:9" x14ac:dyDescent="0.3">
      <c r="A275" s="15"/>
      <c r="B275" s="9"/>
      <c r="C275" s="14"/>
      <c r="D275" s="17"/>
      <c r="E275" s="9"/>
      <c r="F275" s="16"/>
      <c r="G275" s="140"/>
      <c r="H275" s="123"/>
      <c r="I275" s="17"/>
    </row>
    <row r="276" spans="1:9" x14ac:dyDescent="0.3">
      <c r="A276" s="15"/>
      <c r="B276" s="9"/>
      <c r="C276" s="10"/>
      <c r="D276" s="17"/>
      <c r="E276" s="9"/>
      <c r="F276" s="16"/>
      <c r="G276" s="140"/>
      <c r="H276" s="123"/>
      <c r="I276" s="17"/>
    </row>
    <row r="277" spans="1:9" x14ac:dyDescent="0.3">
      <c r="A277" s="15"/>
      <c r="B277" s="9"/>
      <c r="C277" s="18"/>
      <c r="D277" s="17"/>
      <c r="E277" s="9"/>
      <c r="F277" s="16"/>
      <c r="G277" s="140"/>
      <c r="H277" s="123"/>
      <c r="I277" s="17"/>
    </row>
    <row r="278" spans="1:9" x14ac:dyDescent="0.3">
      <c r="A278" s="15"/>
      <c r="B278" s="9"/>
      <c r="C278" s="18"/>
      <c r="D278" s="17"/>
      <c r="E278" s="9"/>
      <c r="F278" s="141"/>
      <c r="G278" s="140"/>
      <c r="H278" s="123"/>
      <c r="I278" s="17"/>
    </row>
    <row r="279" spans="1:9" x14ac:dyDescent="0.3">
      <c r="A279" s="15"/>
      <c r="B279" s="9"/>
      <c r="C279" s="18"/>
      <c r="D279" s="17"/>
      <c r="E279" s="9"/>
      <c r="F279" s="141"/>
      <c r="G279" s="140"/>
      <c r="H279" s="123"/>
      <c r="I279" s="17"/>
    </row>
    <row r="280" spans="1:9" x14ac:dyDescent="0.3">
      <c r="A280" s="15"/>
      <c r="B280" s="9"/>
      <c r="C280" s="18"/>
      <c r="D280" s="17"/>
      <c r="E280" s="9"/>
      <c r="F280" s="141"/>
      <c r="G280" s="140"/>
      <c r="H280" s="123"/>
      <c r="I280" s="17"/>
    </row>
    <row r="281" spans="1:9" x14ac:dyDescent="0.3">
      <c r="A281" s="15"/>
      <c r="B281" s="9"/>
      <c r="C281" s="18"/>
      <c r="D281" s="17"/>
      <c r="E281" s="9"/>
      <c r="F281" s="141"/>
      <c r="G281" s="140"/>
      <c r="H281" s="123"/>
      <c r="I281" s="17"/>
    </row>
    <row r="282" spans="1:9" x14ac:dyDescent="0.3">
      <c r="A282" s="15"/>
      <c r="B282" s="9"/>
      <c r="C282" s="18"/>
      <c r="D282" s="17"/>
      <c r="E282" s="9"/>
      <c r="F282" s="141"/>
      <c r="G282" s="140"/>
      <c r="H282" s="123"/>
      <c r="I282" s="17"/>
    </row>
    <row r="283" spans="1:9" x14ac:dyDescent="0.3">
      <c r="A283" s="15"/>
      <c r="B283" s="9"/>
      <c r="C283" s="10"/>
      <c r="D283" s="17"/>
      <c r="E283" s="9"/>
      <c r="F283" s="141"/>
      <c r="G283" s="140"/>
      <c r="H283" s="123"/>
      <c r="I283" s="17"/>
    </row>
    <row r="284" spans="1:9" x14ac:dyDescent="0.3">
      <c r="A284" s="15"/>
      <c r="B284" s="9"/>
      <c r="C284" s="18"/>
      <c r="D284" s="17"/>
      <c r="E284" s="9"/>
      <c r="F284" s="141"/>
      <c r="G284" s="140"/>
      <c r="H284" s="123"/>
      <c r="I284" s="17"/>
    </row>
    <row r="285" spans="1:9" x14ac:dyDescent="0.3">
      <c r="A285" s="15"/>
      <c r="B285" s="9"/>
      <c r="C285" s="18"/>
      <c r="D285" s="17"/>
      <c r="E285" s="9"/>
      <c r="F285" s="141"/>
      <c r="G285" s="140"/>
      <c r="H285" s="123"/>
      <c r="I285" s="17"/>
    </row>
    <row r="286" spans="1:9" x14ac:dyDescent="0.3">
      <c r="A286" s="15"/>
      <c r="B286" s="9"/>
      <c r="C286" s="18"/>
      <c r="D286" s="17"/>
      <c r="E286" s="9"/>
      <c r="F286" s="141"/>
      <c r="G286" s="140"/>
      <c r="H286" s="123"/>
      <c r="I286" s="17"/>
    </row>
    <row r="287" spans="1:9" x14ac:dyDescent="0.3">
      <c r="A287" s="15"/>
      <c r="B287" s="9"/>
      <c r="C287" s="18"/>
      <c r="D287" s="17"/>
      <c r="E287" s="9"/>
      <c r="F287" s="141"/>
      <c r="G287" s="140"/>
      <c r="H287" s="2"/>
      <c r="I287" s="17"/>
    </row>
    <row r="288" spans="1:9" x14ac:dyDescent="0.3">
      <c r="A288" s="15"/>
      <c r="B288" s="9"/>
      <c r="C288" s="10"/>
      <c r="D288" s="17"/>
      <c r="E288" s="11"/>
      <c r="F288" s="17"/>
      <c r="G288" s="330"/>
      <c r="H288" s="331"/>
      <c r="I288" s="17"/>
    </row>
    <row r="289" spans="1:9" x14ac:dyDescent="0.3">
      <c r="A289" s="15"/>
      <c r="B289" s="9"/>
      <c r="C289" s="18"/>
      <c r="D289" s="17"/>
      <c r="E289" s="11"/>
      <c r="F289" s="17"/>
      <c r="G289" s="330"/>
      <c r="H289" s="331"/>
      <c r="I289" s="17"/>
    </row>
    <row r="290" spans="1:9" x14ac:dyDescent="0.3">
      <c r="A290" s="15"/>
      <c r="B290" s="9"/>
      <c r="C290" s="18"/>
      <c r="D290" s="17"/>
      <c r="E290" s="11"/>
      <c r="F290" s="19"/>
      <c r="G290" s="330"/>
      <c r="H290" s="331"/>
      <c r="I290" s="17"/>
    </row>
    <row r="291" spans="1:9" x14ac:dyDescent="0.3">
      <c r="A291" s="15"/>
      <c r="B291" s="9"/>
      <c r="C291" s="14"/>
      <c r="D291" s="17"/>
      <c r="E291" s="11"/>
      <c r="F291" s="17"/>
      <c r="G291" s="330"/>
      <c r="H291" s="331"/>
      <c r="I291" s="17"/>
    </row>
    <row r="292" spans="1:9" x14ac:dyDescent="0.3">
      <c r="A292" s="15"/>
      <c r="B292" s="9"/>
      <c r="C292" s="10"/>
      <c r="D292" s="17"/>
      <c r="E292" s="11"/>
      <c r="F292" s="17"/>
      <c r="G292" s="330"/>
      <c r="H292" s="331"/>
      <c r="I292" s="17"/>
    </row>
    <row r="293" spans="1:9" x14ac:dyDescent="0.3">
      <c r="A293" s="15"/>
      <c r="B293" s="9"/>
      <c r="C293" s="18"/>
      <c r="D293" s="17"/>
      <c r="E293" s="11"/>
      <c r="F293" s="17"/>
      <c r="G293" s="330"/>
      <c r="H293" s="331"/>
      <c r="I293" s="17"/>
    </row>
    <row r="294" spans="1:9" x14ac:dyDescent="0.3">
      <c r="A294" s="15"/>
      <c r="B294" s="9"/>
      <c r="C294" s="18"/>
      <c r="D294" s="17"/>
      <c r="E294" s="11"/>
      <c r="F294" s="19"/>
      <c r="G294" s="330"/>
      <c r="H294" s="331"/>
      <c r="I294" s="17"/>
    </row>
    <row r="295" spans="1:9" x14ac:dyDescent="0.3">
      <c r="A295" s="15"/>
      <c r="B295" s="9"/>
      <c r="C295" s="14"/>
      <c r="D295" s="17"/>
      <c r="E295" s="11"/>
      <c r="F295" s="17"/>
      <c r="G295" s="330"/>
      <c r="H295" s="331"/>
      <c r="I295" s="17"/>
    </row>
    <row r="296" spans="1:9" x14ac:dyDescent="0.3">
      <c r="A296" s="15"/>
      <c r="B296" s="9"/>
      <c r="C296" s="10"/>
      <c r="D296" s="17"/>
      <c r="E296" s="11"/>
      <c r="F296" s="17"/>
      <c r="G296" s="330"/>
      <c r="H296" s="331"/>
      <c r="I296" s="17"/>
    </row>
    <row r="297" spans="1:9" x14ac:dyDescent="0.3">
      <c r="A297" s="15"/>
      <c r="B297" s="9"/>
      <c r="C297" s="18"/>
      <c r="D297" s="17"/>
      <c r="E297" s="11"/>
      <c r="F297" s="17"/>
      <c r="G297" s="330"/>
      <c r="H297" s="331"/>
      <c r="I297" s="17"/>
    </row>
    <row r="298" spans="1:9" x14ac:dyDescent="0.3">
      <c r="A298" s="15"/>
      <c r="B298" s="9"/>
      <c r="C298" s="18"/>
      <c r="D298" s="17"/>
      <c r="E298" s="11"/>
      <c r="F298" s="19"/>
      <c r="G298" s="330"/>
      <c r="H298" s="331"/>
      <c r="I298" s="17"/>
    </row>
    <row r="299" spans="1:9" x14ac:dyDescent="0.3">
      <c r="A299" s="15"/>
      <c r="B299" s="9"/>
      <c r="C299" s="18"/>
      <c r="D299" s="17"/>
      <c r="E299" s="11"/>
      <c r="F299" s="17"/>
      <c r="G299" s="330"/>
      <c r="H299" s="331"/>
      <c r="I299" s="17"/>
    </row>
    <row r="300" spans="1:9" x14ac:dyDescent="0.3">
      <c r="A300" s="112"/>
      <c r="B300" s="113"/>
      <c r="C300" s="114"/>
      <c r="D300" s="34"/>
      <c r="E300" s="115"/>
      <c r="F300" s="34"/>
      <c r="G300" s="2"/>
      <c r="H300" s="2"/>
      <c r="I300" s="34"/>
    </row>
    <row r="301" spans="1:9" x14ac:dyDescent="0.3">
      <c r="A301" s="112"/>
      <c r="B301" s="113"/>
      <c r="C301" s="114"/>
      <c r="D301" s="34"/>
      <c r="E301" s="37" t="s">
        <v>25</v>
      </c>
      <c r="F301" s="37">
        <f>COUNTIF(D266:D299,E301)</f>
        <v>0</v>
      </c>
      <c r="H301" s="37" t="s">
        <v>207</v>
      </c>
      <c r="I301" s="17">
        <f>COUNTIF(I266:I299,H301)</f>
        <v>0</v>
      </c>
    </row>
    <row r="302" spans="1:9" x14ac:dyDescent="0.3">
      <c r="A302" s="112"/>
      <c r="B302" s="113"/>
      <c r="C302" s="114"/>
      <c r="D302" s="34"/>
      <c r="E302" s="37" t="s">
        <v>34</v>
      </c>
      <c r="F302" s="37">
        <f>COUNTIF(D266:D299,E302)</f>
        <v>0</v>
      </c>
      <c r="H302" s="37" t="s">
        <v>208</v>
      </c>
      <c r="I302" s="17">
        <f>COUNTIF(I266:I299,H302)</f>
        <v>0</v>
      </c>
    </row>
    <row r="303" spans="1:9" x14ac:dyDescent="0.3">
      <c r="A303" s="112"/>
      <c r="B303" s="113"/>
      <c r="C303" s="114"/>
      <c r="D303" s="34"/>
      <c r="E303" s="37" t="s">
        <v>29</v>
      </c>
      <c r="F303" s="37">
        <f>COUNTIF(D266:D299,E303)</f>
        <v>0</v>
      </c>
    </row>
    <row r="305" spans="1:9" ht="18" thickBot="1" x14ac:dyDescent="0.35">
      <c r="A305" s="329" t="s">
        <v>332</v>
      </c>
      <c r="B305" s="329"/>
      <c r="C305" s="329"/>
      <c r="D305" s="329"/>
      <c r="E305" s="329"/>
      <c r="F305" s="329"/>
      <c r="G305" s="329"/>
      <c r="H305" s="329"/>
    </row>
    <row r="306" spans="1:9" ht="31.2" x14ac:dyDescent="0.3">
      <c r="A306" s="3" t="s">
        <v>0</v>
      </c>
      <c r="B306" s="4" t="s">
        <v>148</v>
      </c>
      <c r="C306" s="5" t="s">
        <v>2</v>
      </c>
      <c r="D306" s="7" t="s">
        <v>28</v>
      </c>
      <c r="E306" s="6" t="s">
        <v>32</v>
      </c>
      <c r="F306" s="7" t="s">
        <v>33</v>
      </c>
      <c r="G306" s="332" t="s">
        <v>5</v>
      </c>
      <c r="H306" s="334"/>
      <c r="I306" s="6" t="s">
        <v>206</v>
      </c>
    </row>
    <row r="307" spans="1:9" x14ac:dyDescent="0.3">
      <c r="A307" s="8">
        <v>45754</v>
      </c>
      <c r="B307" s="9" t="s">
        <v>260</v>
      </c>
      <c r="C307" s="10" t="s">
        <v>386</v>
      </c>
      <c r="D307" s="17" t="s">
        <v>25</v>
      </c>
      <c r="E307" s="9">
        <v>0.375</v>
      </c>
      <c r="F307" s="16">
        <v>0.40625</v>
      </c>
      <c r="G307" s="272"/>
      <c r="H307" s="271"/>
      <c r="I307" s="17" t="s">
        <v>207</v>
      </c>
    </row>
    <row r="308" spans="1:9" x14ac:dyDescent="0.3">
      <c r="A308" s="8">
        <v>45754</v>
      </c>
      <c r="B308" s="9" t="s">
        <v>247</v>
      </c>
      <c r="C308" s="10" t="s">
        <v>387</v>
      </c>
      <c r="D308" s="17" t="s">
        <v>25</v>
      </c>
      <c r="E308" s="9">
        <v>0.4201388888888889</v>
      </c>
      <c r="F308" s="16">
        <v>0.44444444444444442</v>
      </c>
      <c r="G308" s="46"/>
      <c r="H308" s="45"/>
      <c r="I308" s="17" t="s">
        <v>207</v>
      </c>
    </row>
    <row r="309" spans="1:9" x14ac:dyDescent="0.3">
      <c r="A309" s="8">
        <v>45754</v>
      </c>
      <c r="B309" s="9" t="s">
        <v>247</v>
      </c>
      <c r="C309" s="10" t="s">
        <v>249</v>
      </c>
      <c r="D309" s="17" t="s">
        <v>25</v>
      </c>
      <c r="E309" s="9">
        <v>0.45833333333333331</v>
      </c>
      <c r="F309" s="16">
        <v>0.4861111111111111</v>
      </c>
      <c r="G309" s="46"/>
      <c r="H309" s="45"/>
      <c r="I309" s="17" t="s">
        <v>207</v>
      </c>
    </row>
    <row r="310" spans="1:9" x14ac:dyDescent="0.3">
      <c r="A310" s="8">
        <v>45754</v>
      </c>
      <c r="B310" s="9" t="s">
        <v>247</v>
      </c>
      <c r="C310" s="10" t="s">
        <v>250</v>
      </c>
      <c r="D310" s="17" t="s">
        <v>25</v>
      </c>
      <c r="E310" s="9">
        <v>0.48958333333333331</v>
      </c>
      <c r="F310" s="16">
        <v>0.5</v>
      </c>
      <c r="G310" s="46"/>
      <c r="H310" s="45"/>
      <c r="I310" s="17" t="s">
        <v>208</v>
      </c>
    </row>
    <row r="311" spans="1:9" x14ac:dyDescent="0.3">
      <c r="A311" s="8">
        <v>45754</v>
      </c>
      <c r="B311" s="9" t="s">
        <v>247</v>
      </c>
      <c r="C311" s="13" t="s">
        <v>388</v>
      </c>
      <c r="D311" s="17" t="s">
        <v>25</v>
      </c>
      <c r="E311" s="9">
        <v>0.625</v>
      </c>
      <c r="F311" s="16">
        <v>0.64930555555555558</v>
      </c>
      <c r="G311" s="46"/>
      <c r="H311" s="126"/>
      <c r="I311" s="17" t="s">
        <v>208</v>
      </c>
    </row>
    <row r="312" spans="1:9" x14ac:dyDescent="0.3">
      <c r="A312" s="8">
        <v>45755</v>
      </c>
      <c r="B312" s="9" t="s">
        <v>247</v>
      </c>
      <c r="C312" s="10" t="s">
        <v>389</v>
      </c>
      <c r="D312" s="17" t="s">
        <v>25</v>
      </c>
      <c r="E312" s="9">
        <v>0.38194444444444442</v>
      </c>
      <c r="F312" s="16">
        <v>0.40972222222222221</v>
      </c>
      <c r="G312" s="125"/>
      <c r="H312" s="124"/>
      <c r="I312" s="17" t="s">
        <v>207</v>
      </c>
    </row>
    <row r="313" spans="1:9" x14ac:dyDescent="0.3">
      <c r="A313" s="8">
        <v>45756</v>
      </c>
      <c r="B313" s="9" t="s">
        <v>247</v>
      </c>
      <c r="C313" s="10" t="s">
        <v>390</v>
      </c>
      <c r="D313" s="17" t="s">
        <v>25</v>
      </c>
      <c r="E313" s="9">
        <v>0.59375</v>
      </c>
      <c r="F313" s="16">
        <v>0.62152777777777779</v>
      </c>
      <c r="G313" s="49"/>
      <c r="H313" s="124"/>
      <c r="I313" s="17" t="s">
        <v>208</v>
      </c>
    </row>
    <row r="314" spans="1:9" x14ac:dyDescent="0.3">
      <c r="A314" s="8">
        <v>45756</v>
      </c>
      <c r="B314" s="9" t="s">
        <v>247</v>
      </c>
      <c r="C314" s="10" t="s">
        <v>391</v>
      </c>
      <c r="D314" s="17" t="s">
        <v>25</v>
      </c>
      <c r="E314" s="9">
        <v>0.63194444444444442</v>
      </c>
      <c r="F314" s="16">
        <v>0.65277777777777779</v>
      </c>
      <c r="G314" s="49"/>
      <c r="H314" s="123"/>
      <c r="I314" s="17" t="s">
        <v>208</v>
      </c>
    </row>
    <row r="315" spans="1:9" x14ac:dyDescent="0.3">
      <c r="A315" s="8">
        <v>45757</v>
      </c>
      <c r="B315" s="9" t="s">
        <v>260</v>
      </c>
      <c r="C315" s="14" t="s">
        <v>392</v>
      </c>
      <c r="D315" s="17" t="s">
        <v>25</v>
      </c>
      <c r="E315" s="9">
        <v>0.33680555555555558</v>
      </c>
      <c r="F315" s="9">
        <v>0.36458333333333331</v>
      </c>
      <c r="G315" s="330"/>
      <c r="H315" s="331"/>
      <c r="I315" s="17" t="s">
        <v>207</v>
      </c>
    </row>
    <row r="316" spans="1:9" x14ac:dyDescent="0.3">
      <c r="A316" s="15">
        <v>45758</v>
      </c>
      <c r="B316" s="9" t="s">
        <v>247</v>
      </c>
      <c r="C316" s="14" t="s">
        <v>393</v>
      </c>
      <c r="D316" s="17" t="s">
        <v>25</v>
      </c>
      <c r="E316" s="9">
        <v>0.58680555555555558</v>
      </c>
      <c r="F316" s="16">
        <v>0.61111111111111116</v>
      </c>
      <c r="G316" s="140"/>
      <c r="H316" s="123"/>
      <c r="I316" s="17" t="s">
        <v>208</v>
      </c>
    </row>
    <row r="317" spans="1:9" x14ac:dyDescent="0.3">
      <c r="A317" s="15">
        <v>45758</v>
      </c>
      <c r="B317" s="9" t="s">
        <v>247</v>
      </c>
      <c r="C317" s="10" t="s">
        <v>394</v>
      </c>
      <c r="D317" s="17" t="s">
        <v>25</v>
      </c>
      <c r="E317" s="9">
        <v>0.66666666666666663</v>
      </c>
      <c r="F317" s="16">
        <v>0.69444444444444442</v>
      </c>
      <c r="G317" s="140"/>
      <c r="H317" s="123"/>
      <c r="I317" s="17" t="s">
        <v>208</v>
      </c>
    </row>
    <row r="318" spans="1:9" x14ac:dyDescent="0.3">
      <c r="A318" s="15">
        <v>45768</v>
      </c>
      <c r="B318" s="9" t="s">
        <v>260</v>
      </c>
      <c r="C318" s="18" t="s">
        <v>386</v>
      </c>
      <c r="D318" s="17" t="s">
        <v>25</v>
      </c>
      <c r="E318" s="9">
        <v>0.45833333333333331</v>
      </c>
      <c r="F318" s="16">
        <v>0.4861111111111111</v>
      </c>
      <c r="G318" s="140"/>
      <c r="H318" s="123"/>
      <c r="I318" s="17" t="s">
        <v>207</v>
      </c>
    </row>
    <row r="319" spans="1:9" x14ac:dyDescent="0.3">
      <c r="A319" s="15">
        <v>45768</v>
      </c>
      <c r="B319" s="9" t="s">
        <v>247</v>
      </c>
      <c r="C319" s="18" t="s">
        <v>249</v>
      </c>
      <c r="D319" s="17" t="s">
        <v>25</v>
      </c>
      <c r="E319" s="9">
        <v>0.58333333333333337</v>
      </c>
      <c r="F319" s="141">
        <v>0.61458333333333337</v>
      </c>
      <c r="G319" s="140"/>
      <c r="H319" s="123"/>
      <c r="I319" s="17" t="s">
        <v>207</v>
      </c>
    </row>
    <row r="320" spans="1:9" x14ac:dyDescent="0.3">
      <c r="A320" s="15">
        <v>45770</v>
      </c>
      <c r="B320" s="9" t="s">
        <v>260</v>
      </c>
      <c r="C320" s="18" t="s">
        <v>392</v>
      </c>
      <c r="D320" s="17" t="s">
        <v>25</v>
      </c>
      <c r="E320" s="9">
        <v>0.50347222222222221</v>
      </c>
      <c r="F320" s="141">
        <v>0.52777777777777779</v>
      </c>
      <c r="G320" s="140"/>
      <c r="H320" s="123"/>
      <c r="I320" s="17" t="s">
        <v>207</v>
      </c>
    </row>
    <row r="321" spans="1:9" x14ac:dyDescent="0.3">
      <c r="A321" s="15">
        <v>45772</v>
      </c>
      <c r="B321" s="9" t="s">
        <v>247</v>
      </c>
      <c r="C321" s="18" t="s">
        <v>249</v>
      </c>
      <c r="D321" s="17" t="s">
        <v>25</v>
      </c>
      <c r="E321" s="9">
        <v>0.59375</v>
      </c>
      <c r="F321" s="141">
        <v>0.625</v>
      </c>
      <c r="G321" s="140"/>
      <c r="H321" s="123"/>
      <c r="I321" s="17" t="s">
        <v>207</v>
      </c>
    </row>
    <row r="322" spans="1:9" x14ac:dyDescent="0.3">
      <c r="A322" s="15">
        <v>45776</v>
      </c>
      <c r="B322" s="9" t="s">
        <v>247</v>
      </c>
      <c r="C322" s="18" t="s">
        <v>249</v>
      </c>
      <c r="D322" s="17" t="s">
        <v>25</v>
      </c>
      <c r="E322" s="9">
        <v>0.59375</v>
      </c>
      <c r="F322" s="141">
        <v>0.61805555555555558</v>
      </c>
      <c r="G322" s="140"/>
      <c r="H322" s="123"/>
      <c r="I322" s="17" t="s">
        <v>207</v>
      </c>
    </row>
    <row r="323" spans="1:9" x14ac:dyDescent="0.3">
      <c r="A323" s="15">
        <v>45776</v>
      </c>
      <c r="B323" s="9" t="s">
        <v>260</v>
      </c>
      <c r="C323" s="18" t="s">
        <v>392</v>
      </c>
      <c r="D323" s="17" t="s">
        <v>25</v>
      </c>
      <c r="E323" s="9">
        <v>0.66666666666666663</v>
      </c>
      <c r="F323" s="141">
        <v>0.69097222222222221</v>
      </c>
      <c r="G323" s="140"/>
      <c r="H323" s="123"/>
      <c r="I323" s="17" t="s">
        <v>207</v>
      </c>
    </row>
    <row r="324" spans="1:9" x14ac:dyDescent="0.3">
      <c r="A324" s="112"/>
      <c r="B324" s="113"/>
      <c r="C324" s="114"/>
      <c r="D324" s="34"/>
      <c r="E324" s="115"/>
      <c r="F324" s="34"/>
      <c r="G324" s="2"/>
      <c r="H324" s="2"/>
      <c r="I324" s="34"/>
    </row>
    <row r="325" spans="1:9" x14ac:dyDescent="0.3">
      <c r="A325" s="112"/>
      <c r="B325" s="113"/>
      <c r="C325" s="114"/>
      <c r="D325" s="34"/>
      <c r="E325" s="37" t="s">
        <v>25</v>
      </c>
      <c r="F325" s="37">
        <f>COUNTIF(D307:D323,E325)</f>
        <v>17</v>
      </c>
      <c r="H325" s="37" t="s">
        <v>207</v>
      </c>
      <c r="I325" s="17">
        <f>COUNTIF(I307:I323,H325)</f>
        <v>11</v>
      </c>
    </row>
    <row r="326" spans="1:9" x14ac:dyDescent="0.3">
      <c r="A326" s="112"/>
      <c r="B326" s="113"/>
      <c r="C326" s="114"/>
      <c r="D326" s="34"/>
      <c r="E326" s="37" t="s">
        <v>34</v>
      </c>
      <c r="F326" s="37">
        <f>COUNTIF(D307:D323,E326)</f>
        <v>0</v>
      </c>
      <c r="H326" s="37" t="s">
        <v>208</v>
      </c>
      <c r="I326" s="17">
        <f>COUNTIF(I307:I323,H326)</f>
        <v>6</v>
      </c>
    </row>
    <row r="327" spans="1:9" x14ac:dyDescent="0.3">
      <c r="A327" s="112"/>
      <c r="B327" s="113"/>
      <c r="C327" s="114"/>
      <c r="D327" s="34"/>
      <c r="E327" s="37" t="s">
        <v>29</v>
      </c>
      <c r="F327" s="37">
        <f>COUNTIF(D307:D323,E327)</f>
        <v>0</v>
      </c>
    </row>
    <row r="329" spans="1:9" ht="18" thickBot="1" x14ac:dyDescent="0.35">
      <c r="A329" s="329" t="s">
        <v>268</v>
      </c>
      <c r="B329" s="329"/>
      <c r="C329" s="329"/>
      <c r="D329" s="329"/>
      <c r="E329" s="329"/>
      <c r="F329" s="329"/>
      <c r="G329" s="329"/>
      <c r="H329" s="329"/>
    </row>
    <row r="330" spans="1:9" ht="31.2" x14ac:dyDescent="0.3">
      <c r="A330" s="3" t="s">
        <v>0</v>
      </c>
      <c r="B330" s="4" t="s">
        <v>148</v>
      </c>
      <c r="C330" s="5" t="s">
        <v>2</v>
      </c>
      <c r="D330" s="7" t="s">
        <v>28</v>
      </c>
      <c r="E330" s="6" t="s">
        <v>32</v>
      </c>
      <c r="F330" s="7" t="s">
        <v>33</v>
      </c>
      <c r="G330" s="332" t="s">
        <v>5</v>
      </c>
      <c r="H330" s="333"/>
      <c r="I330" s="6" t="s">
        <v>206</v>
      </c>
    </row>
    <row r="331" spans="1:9" x14ac:dyDescent="0.3">
      <c r="A331" s="8">
        <v>45719</v>
      </c>
      <c r="B331" s="9" t="s">
        <v>247</v>
      </c>
      <c r="C331" s="10" t="s">
        <v>325</v>
      </c>
      <c r="D331" s="17" t="s">
        <v>25</v>
      </c>
      <c r="E331" s="9">
        <v>0.4201388888888889</v>
      </c>
      <c r="F331" s="16">
        <v>0.44791666666666669</v>
      </c>
      <c r="G331" s="272"/>
      <c r="H331" s="271"/>
      <c r="I331" s="17" t="s">
        <v>207</v>
      </c>
    </row>
    <row r="332" spans="1:9" x14ac:dyDescent="0.3">
      <c r="A332" s="8">
        <v>45720</v>
      </c>
      <c r="B332" s="9" t="s">
        <v>247</v>
      </c>
      <c r="C332" s="10" t="s">
        <v>326</v>
      </c>
      <c r="D332" s="17" t="s">
        <v>25</v>
      </c>
      <c r="E332" s="9">
        <v>0.58333333333333337</v>
      </c>
      <c r="F332" s="16">
        <v>0.61111111111111116</v>
      </c>
      <c r="G332" s="46"/>
      <c r="H332" s="45"/>
      <c r="I332" s="17" t="s">
        <v>207</v>
      </c>
    </row>
    <row r="333" spans="1:9" x14ac:dyDescent="0.3">
      <c r="A333" s="8">
        <v>45720</v>
      </c>
      <c r="B333" s="9" t="s">
        <v>260</v>
      </c>
      <c r="C333" s="10" t="s">
        <v>327</v>
      </c>
      <c r="D333" s="17" t="s">
        <v>25</v>
      </c>
      <c r="E333" s="9">
        <v>0.625</v>
      </c>
      <c r="F333" s="16">
        <v>0.64930555555555558</v>
      </c>
      <c r="G333" s="46"/>
      <c r="H333" s="45"/>
      <c r="I333" s="17" t="s">
        <v>207</v>
      </c>
    </row>
    <row r="334" spans="1:9" x14ac:dyDescent="0.3">
      <c r="A334" s="8">
        <v>45721</v>
      </c>
      <c r="B334" s="9" t="s">
        <v>247</v>
      </c>
      <c r="C334" s="10" t="s">
        <v>328</v>
      </c>
      <c r="D334" s="17" t="s">
        <v>25</v>
      </c>
      <c r="E334" s="9">
        <v>0.58680555555555558</v>
      </c>
      <c r="F334" s="16">
        <v>0.61458333333333337</v>
      </c>
      <c r="G334" s="46"/>
      <c r="H334" s="45"/>
      <c r="I334" s="17" t="s">
        <v>207</v>
      </c>
    </row>
    <row r="335" spans="1:9" x14ac:dyDescent="0.3">
      <c r="A335" s="8">
        <v>45721</v>
      </c>
      <c r="B335" s="9" t="s">
        <v>260</v>
      </c>
      <c r="C335" s="13" t="s">
        <v>261</v>
      </c>
      <c r="D335" s="17" t="s">
        <v>25</v>
      </c>
      <c r="E335" s="9">
        <v>0.63541666666666663</v>
      </c>
      <c r="F335" s="16">
        <v>0.66666666666666663</v>
      </c>
      <c r="G335" s="46"/>
      <c r="H335" s="126"/>
      <c r="I335" s="17" t="s">
        <v>207</v>
      </c>
    </row>
    <row r="336" spans="1:9" x14ac:dyDescent="0.3">
      <c r="A336" s="8">
        <v>45723</v>
      </c>
      <c r="B336" s="9" t="s">
        <v>260</v>
      </c>
      <c r="C336" s="10" t="s">
        <v>327</v>
      </c>
      <c r="D336" s="17" t="s">
        <v>25</v>
      </c>
      <c r="E336" s="9">
        <v>0.41319444444444442</v>
      </c>
      <c r="F336" s="16">
        <v>0.4513888888888889</v>
      </c>
      <c r="G336" s="125"/>
      <c r="H336" s="124"/>
      <c r="I336" s="17" t="s">
        <v>207</v>
      </c>
    </row>
    <row r="337" spans="1:9" x14ac:dyDescent="0.3">
      <c r="A337" s="8">
        <v>45723</v>
      </c>
      <c r="B337" s="9" t="s">
        <v>247</v>
      </c>
      <c r="C337" s="10" t="s">
        <v>326</v>
      </c>
      <c r="D337" s="17" t="s">
        <v>25</v>
      </c>
      <c r="E337" s="9">
        <v>0.58333333333333337</v>
      </c>
      <c r="F337" s="16">
        <v>0.61805555555555558</v>
      </c>
      <c r="G337" s="49"/>
      <c r="H337" s="124"/>
      <c r="I337" s="17" t="s">
        <v>207</v>
      </c>
    </row>
    <row r="338" spans="1:9" x14ac:dyDescent="0.3">
      <c r="A338" s="8">
        <v>45727</v>
      </c>
      <c r="B338" s="9" t="s">
        <v>247</v>
      </c>
      <c r="C338" s="10" t="s">
        <v>326</v>
      </c>
      <c r="D338" s="17" t="s">
        <v>25</v>
      </c>
      <c r="E338" s="9">
        <v>0.58333333333333337</v>
      </c>
      <c r="F338" s="16">
        <v>0.60763888888888884</v>
      </c>
      <c r="G338" s="49"/>
      <c r="H338" s="123"/>
      <c r="I338" s="17" t="s">
        <v>207</v>
      </c>
    </row>
    <row r="339" spans="1:9" x14ac:dyDescent="0.3">
      <c r="A339" s="8">
        <v>45730</v>
      </c>
      <c r="B339" s="9" t="s">
        <v>260</v>
      </c>
      <c r="C339" s="14" t="s">
        <v>329</v>
      </c>
      <c r="D339" s="17" t="s">
        <v>183</v>
      </c>
      <c r="E339" s="9">
        <v>0.625</v>
      </c>
      <c r="F339" s="9">
        <v>0.66666666666666663</v>
      </c>
      <c r="G339" s="330"/>
      <c r="H339" s="331"/>
      <c r="I339" s="17" t="s">
        <v>330</v>
      </c>
    </row>
    <row r="340" spans="1:9" x14ac:dyDescent="0.3">
      <c r="A340" s="15">
        <v>45737</v>
      </c>
      <c r="B340" s="9" t="s">
        <v>247</v>
      </c>
      <c r="C340" s="14" t="s">
        <v>326</v>
      </c>
      <c r="D340" s="17" t="s">
        <v>25</v>
      </c>
      <c r="E340" s="9">
        <v>0.625</v>
      </c>
      <c r="F340" s="16">
        <v>0.64583333333333337</v>
      </c>
      <c r="G340" s="140"/>
      <c r="H340" s="123"/>
      <c r="I340" s="17" t="s">
        <v>207</v>
      </c>
    </row>
    <row r="341" spans="1:9" x14ac:dyDescent="0.3">
      <c r="A341" s="15">
        <v>45741</v>
      </c>
      <c r="B341" s="9" t="s">
        <v>247</v>
      </c>
      <c r="C341" s="10" t="s">
        <v>326</v>
      </c>
      <c r="D341" s="17" t="s">
        <v>25</v>
      </c>
      <c r="E341" s="9">
        <v>0.59027777777777779</v>
      </c>
      <c r="F341" s="16">
        <v>0.61111111111111116</v>
      </c>
      <c r="G341" s="140"/>
      <c r="H341" s="123"/>
      <c r="I341" s="17" t="s">
        <v>207</v>
      </c>
    </row>
    <row r="342" spans="1:9" x14ac:dyDescent="0.3">
      <c r="A342" s="15">
        <v>45741</v>
      </c>
      <c r="B342" s="9" t="s">
        <v>260</v>
      </c>
      <c r="C342" s="18" t="s">
        <v>331</v>
      </c>
      <c r="D342" s="17" t="s">
        <v>25</v>
      </c>
      <c r="E342" s="9">
        <v>0.67708333333333337</v>
      </c>
      <c r="F342" s="16">
        <v>0.70138888888888884</v>
      </c>
      <c r="G342" s="140"/>
      <c r="H342" s="123"/>
      <c r="I342" s="17" t="s">
        <v>207</v>
      </c>
    </row>
    <row r="343" spans="1:9" x14ac:dyDescent="0.3">
      <c r="A343" s="15">
        <v>45742</v>
      </c>
      <c r="B343" s="9" t="s">
        <v>247</v>
      </c>
      <c r="C343" s="18" t="s">
        <v>328</v>
      </c>
      <c r="D343" s="17" t="s">
        <v>25</v>
      </c>
      <c r="E343" s="9">
        <v>0.58680555555555558</v>
      </c>
      <c r="F343" s="141">
        <v>0.61805555555555558</v>
      </c>
      <c r="G343" s="140"/>
      <c r="H343" s="123"/>
      <c r="I343" s="17" t="s">
        <v>207</v>
      </c>
    </row>
    <row r="344" spans="1:9" x14ac:dyDescent="0.3">
      <c r="A344" s="15">
        <v>45744</v>
      </c>
      <c r="B344" s="9" t="s">
        <v>247</v>
      </c>
      <c r="C344" s="18" t="s">
        <v>326</v>
      </c>
      <c r="D344" s="17" t="s">
        <v>25</v>
      </c>
      <c r="E344" s="9">
        <v>0.58333333333333337</v>
      </c>
      <c r="F344" s="141">
        <v>0.61111111111111116</v>
      </c>
      <c r="G344" s="140"/>
      <c r="H344" s="123"/>
      <c r="I344" s="17" t="s">
        <v>207</v>
      </c>
    </row>
    <row r="345" spans="1:9" x14ac:dyDescent="0.3">
      <c r="A345" s="112"/>
      <c r="B345" s="113"/>
      <c r="C345" s="114"/>
      <c r="D345" s="34"/>
      <c r="E345" s="115"/>
      <c r="F345" s="34"/>
      <c r="G345" s="2"/>
      <c r="H345" s="2"/>
      <c r="I345" s="34"/>
    </row>
    <row r="346" spans="1:9" x14ac:dyDescent="0.3">
      <c r="A346" s="112"/>
      <c r="B346" s="113"/>
      <c r="C346" s="114"/>
      <c r="D346" s="34"/>
      <c r="E346" s="37" t="s">
        <v>25</v>
      </c>
      <c r="F346" s="37">
        <f>COUNTIF(D331:D344,E346)</f>
        <v>13</v>
      </c>
      <c r="H346" s="37" t="s">
        <v>207</v>
      </c>
      <c r="I346" s="17">
        <f>COUNTIF(I331:I344,H346)</f>
        <v>13</v>
      </c>
    </row>
    <row r="347" spans="1:9" x14ac:dyDescent="0.3">
      <c r="A347" s="112"/>
      <c r="B347" s="113"/>
      <c r="C347" s="114"/>
      <c r="D347" s="34"/>
      <c r="E347" s="37" t="s">
        <v>34</v>
      </c>
      <c r="F347" s="37">
        <f>COUNTIF(D331:D344,E347)</f>
        <v>0</v>
      </c>
      <c r="H347" s="37" t="s">
        <v>208</v>
      </c>
      <c r="I347" s="17">
        <f>COUNTIF(I331:I344,H347)</f>
        <v>0</v>
      </c>
    </row>
    <row r="348" spans="1:9" x14ac:dyDescent="0.3">
      <c r="A348" s="112"/>
      <c r="B348" s="113"/>
      <c r="C348" s="114"/>
      <c r="D348" s="34"/>
      <c r="E348" s="37" t="s">
        <v>29</v>
      </c>
      <c r="F348" s="37">
        <f>COUNTIF(D331:D344,E348)</f>
        <v>0</v>
      </c>
    </row>
    <row r="350" spans="1:9" ht="18" thickBot="1" x14ac:dyDescent="0.35">
      <c r="A350" s="329" t="s">
        <v>205</v>
      </c>
      <c r="B350" s="329"/>
      <c r="C350" s="329"/>
      <c r="D350" s="329"/>
      <c r="E350" s="329"/>
      <c r="F350" s="329"/>
      <c r="G350" s="329"/>
      <c r="H350" s="329"/>
    </row>
    <row r="351" spans="1:9" ht="31.2" x14ac:dyDescent="0.3">
      <c r="A351" s="3" t="s">
        <v>0</v>
      </c>
      <c r="B351" s="4" t="s">
        <v>148</v>
      </c>
      <c r="C351" s="5" t="s">
        <v>2</v>
      </c>
      <c r="D351" s="7" t="s">
        <v>28</v>
      </c>
      <c r="E351" s="6" t="s">
        <v>32</v>
      </c>
      <c r="F351" s="7" t="s">
        <v>33</v>
      </c>
      <c r="G351" s="332" t="s">
        <v>5</v>
      </c>
      <c r="H351" s="333"/>
      <c r="I351" s="6" t="s">
        <v>206</v>
      </c>
    </row>
    <row r="352" spans="1:9" x14ac:dyDescent="0.3">
      <c r="A352" s="8">
        <v>45692</v>
      </c>
      <c r="B352" s="9" t="s">
        <v>247</v>
      </c>
      <c r="C352" s="10" t="s">
        <v>248</v>
      </c>
      <c r="D352" s="17" t="s">
        <v>25</v>
      </c>
      <c r="E352" s="9">
        <v>0.5</v>
      </c>
      <c r="F352" s="16">
        <v>0.53472222222222221</v>
      </c>
      <c r="G352" s="46"/>
      <c r="H352" s="45"/>
      <c r="I352" s="17" t="s">
        <v>207</v>
      </c>
    </row>
    <row r="353" spans="1:9" x14ac:dyDescent="0.3">
      <c r="A353" s="8">
        <v>45692</v>
      </c>
      <c r="B353" s="9" t="s">
        <v>247</v>
      </c>
      <c r="C353" s="10" t="s">
        <v>249</v>
      </c>
      <c r="D353" s="17" t="s">
        <v>25</v>
      </c>
      <c r="E353" s="9">
        <v>0.66319444444444442</v>
      </c>
      <c r="F353" s="16">
        <v>0.70138888888888884</v>
      </c>
      <c r="G353" s="46"/>
      <c r="H353" s="45"/>
      <c r="I353" s="17" t="s">
        <v>207</v>
      </c>
    </row>
    <row r="354" spans="1:9" x14ac:dyDescent="0.3">
      <c r="A354" s="8">
        <v>45694</v>
      </c>
      <c r="B354" s="9" t="s">
        <v>247</v>
      </c>
      <c r="C354" s="10" t="s">
        <v>248</v>
      </c>
      <c r="D354" s="17" t="s">
        <v>25</v>
      </c>
      <c r="E354" s="9">
        <v>0.50347222222222221</v>
      </c>
      <c r="F354" s="16">
        <v>0.53125</v>
      </c>
      <c r="G354" s="46"/>
      <c r="H354" s="45"/>
      <c r="I354" s="17" t="s">
        <v>207</v>
      </c>
    </row>
    <row r="355" spans="1:9" x14ac:dyDescent="0.3">
      <c r="A355" s="8">
        <v>45695</v>
      </c>
      <c r="B355" s="9" t="s">
        <v>247</v>
      </c>
      <c r="C355" s="10" t="s">
        <v>249</v>
      </c>
      <c r="D355" s="17" t="s">
        <v>25</v>
      </c>
      <c r="E355" s="9">
        <v>0.66666666666666663</v>
      </c>
      <c r="F355" s="16">
        <v>0.70486111111111116</v>
      </c>
      <c r="G355" s="46"/>
      <c r="H355" s="45"/>
      <c r="I355" s="17" t="s">
        <v>207</v>
      </c>
    </row>
    <row r="356" spans="1:9" x14ac:dyDescent="0.3">
      <c r="A356" s="8">
        <v>45698</v>
      </c>
      <c r="B356" s="9" t="s">
        <v>247</v>
      </c>
      <c r="C356" s="13" t="s">
        <v>250</v>
      </c>
      <c r="D356" s="17" t="s">
        <v>25</v>
      </c>
      <c r="E356" s="9">
        <v>0.375</v>
      </c>
      <c r="F356" s="16">
        <v>0.40277777777777779</v>
      </c>
      <c r="G356" s="46"/>
      <c r="H356" s="126"/>
      <c r="I356" s="17" t="s">
        <v>207</v>
      </c>
    </row>
    <row r="357" spans="1:9" x14ac:dyDescent="0.3">
      <c r="A357" s="8">
        <v>45699</v>
      </c>
      <c r="B357" s="9" t="s">
        <v>247</v>
      </c>
      <c r="C357" s="10" t="s">
        <v>248</v>
      </c>
      <c r="D357" s="17" t="s">
        <v>25</v>
      </c>
      <c r="E357" s="9">
        <v>0.41319444444444442</v>
      </c>
      <c r="F357" s="16">
        <v>0.4513888888888889</v>
      </c>
      <c r="G357" s="125"/>
      <c r="H357" s="124"/>
      <c r="I357" s="17" t="s">
        <v>207</v>
      </c>
    </row>
    <row r="358" spans="1:9" x14ac:dyDescent="0.3">
      <c r="A358" s="8">
        <v>45700</v>
      </c>
      <c r="B358" s="9" t="s">
        <v>247</v>
      </c>
      <c r="C358" s="10" t="s">
        <v>251</v>
      </c>
      <c r="D358" s="17" t="s">
        <v>25</v>
      </c>
      <c r="E358" s="9">
        <v>0.41666666666666669</v>
      </c>
      <c r="F358" s="16">
        <v>0.44791666666666669</v>
      </c>
      <c r="G358" s="49"/>
      <c r="H358" s="124"/>
      <c r="I358" s="17" t="s">
        <v>207</v>
      </c>
    </row>
    <row r="359" spans="1:9" x14ac:dyDescent="0.3">
      <c r="A359" s="8">
        <v>45700</v>
      </c>
      <c r="B359" s="9" t="s">
        <v>247</v>
      </c>
      <c r="C359" s="10" t="s">
        <v>249</v>
      </c>
      <c r="D359" s="17" t="s">
        <v>25</v>
      </c>
      <c r="E359" s="9">
        <v>0.5</v>
      </c>
      <c r="F359" s="16">
        <v>0.52430555555555558</v>
      </c>
      <c r="G359" s="49"/>
      <c r="H359" s="123"/>
      <c r="I359" s="17" t="s">
        <v>207</v>
      </c>
    </row>
    <row r="360" spans="1:9" x14ac:dyDescent="0.3">
      <c r="A360" s="8">
        <v>45701</v>
      </c>
      <c r="B360" s="9" t="s">
        <v>247</v>
      </c>
      <c r="C360" s="14" t="s">
        <v>248</v>
      </c>
      <c r="D360" s="17" t="s">
        <v>25</v>
      </c>
      <c r="E360" s="9">
        <v>0.5</v>
      </c>
      <c r="F360" s="9">
        <v>0.54166666666666663</v>
      </c>
      <c r="G360" s="330"/>
      <c r="H360" s="331"/>
      <c r="I360" s="17" t="s">
        <v>207</v>
      </c>
    </row>
    <row r="361" spans="1:9" x14ac:dyDescent="0.3">
      <c r="A361" s="15">
        <v>45705</v>
      </c>
      <c r="B361" s="9" t="s">
        <v>247</v>
      </c>
      <c r="C361" s="14" t="s">
        <v>259</v>
      </c>
      <c r="D361" s="17" t="s">
        <v>25</v>
      </c>
      <c r="E361" s="9">
        <v>0.41666666666666669</v>
      </c>
      <c r="F361" s="16">
        <v>0.4548611111111111</v>
      </c>
      <c r="G361" s="140"/>
      <c r="H361" s="123"/>
      <c r="I361" s="17" t="s">
        <v>207</v>
      </c>
    </row>
    <row r="362" spans="1:9" x14ac:dyDescent="0.3">
      <c r="A362" s="15">
        <v>45705</v>
      </c>
      <c r="B362" s="9" t="s">
        <v>260</v>
      </c>
      <c r="C362" s="10" t="s">
        <v>261</v>
      </c>
      <c r="D362" s="17" t="s">
        <v>25</v>
      </c>
      <c r="E362" s="9">
        <v>0.45833333333333331</v>
      </c>
      <c r="F362" s="16">
        <v>0.47569444444444442</v>
      </c>
      <c r="G362" s="140"/>
      <c r="H362" s="123"/>
      <c r="I362" s="17" t="s">
        <v>207</v>
      </c>
    </row>
    <row r="363" spans="1:9" x14ac:dyDescent="0.3">
      <c r="A363" s="15">
        <v>45705</v>
      </c>
      <c r="B363" s="9" t="s">
        <v>247</v>
      </c>
      <c r="C363" s="18" t="s">
        <v>262</v>
      </c>
      <c r="D363" s="17" t="s">
        <v>25</v>
      </c>
      <c r="E363" s="9">
        <v>0.48958333333333331</v>
      </c>
      <c r="F363" s="16">
        <v>0.52430555555555558</v>
      </c>
      <c r="G363" s="140"/>
      <c r="H363" s="123"/>
      <c r="I363" s="17" t="s">
        <v>207</v>
      </c>
    </row>
    <row r="364" spans="1:9" x14ac:dyDescent="0.3">
      <c r="A364" s="15">
        <v>45706</v>
      </c>
      <c r="B364" s="9" t="s">
        <v>247</v>
      </c>
      <c r="C364" s="18" t="s">
        <v>263</v>
      </c>
      <c r="D364" s="17" t="s">
        <v>25</v>
      </c>
      <c r="E364" s="9">
        <v>0.41666666666666669</v>
      </c>
      <c r="F364" s="141">
        <v>0.45833333333333331</v>
      </c>
      <c r="G364" s="140"/>
      <c r="H364" s="123"/>
      <c r="I364" s="17" t="s">
        <v>207</v>
      </c>
    </row>
    <row r="365" spans="1:9" x14ac:dyDescent="0.3">
      <c r="A365" s="15">
        <v>45706</v>
      </c>
      <c r="B365" s="9" t="s">
        <v>264</v>
      </c>
      <c r="C365" s="18" t="s">
        <v>265</v>
      </c>
      <c r="D365" s="17" t="s">
        <v>25</v>
      </c>
      <c r="E365" s="9">
        <v>0.46875</v>
      </c>
      <c r="F365" s="141">
        <v>0.5</v>
      </c>
      <c r="G365" s="140"/>
      <c r="H365" s="123"/>
      <c r="I365" s="17" t="s">
        <v>207</v>
      </c>
    </row>
    <row r="366" spans="1:9" x14ac:dyDescent="0.3">
      <c r="A366" s="15">
        <v>45706</v>
      </c>
      <c r="B366" s="9" t="s">
        <v>260</v>
      </c>
      <c r="C366" s="18" t="s">
        <v>266</v>
      </c>
      <c r="D366" s="17" t="s">
        <v>25</v>
      </c>
      <c r="E366" s="9">
        <v>0.58333333333333337</v>
      </c>
      <c r="F366" s="141">
        <v>0.625</v>
      </c>
      <c r="G366" s="140"/>
      <c r="H366" s="123"/>
      <c r="I366" s="17" t="s">
        <v>207</v>
      </c>
    </row>
    <row r="367" spans="1:9" x14ac:dyDescent="0.3">
      <c r="A367" s="15">
        <v>45706</v>
      </c>
      <c r="B367" s="9" t="s">
        <v>247</v>
      </c>
      <c r="C367" s="18" t="s">
        <v>249</v>
      </c>
      <c r="D367" s="17" t="s">
        <v>25</v>
      </c>
      <c r="E367" s="9">
        <v>0.66666666666666663</v>
      </c>
      <c r="F367" s="141">
        <v>0.69444444444444442</v>
      </c>
      <c r="G367" s="140"/>
      <c r="H367" s="123"/>
      <c r="I367" s="17" t="s">
        <v>207</v>
      </c>
    </row>
    <row r="368" spans="1:9" x14ac:dyDescent="0.3">
      <c r="A368" s="15">
        <v>45707</v>
      </c>
      <c r="B368" s="9" t="s">
        <v>260</v>
      </c>
      <c r="C368" s="18" t="s">
        <v>265</v>
      </c>
      <c r="D368" s="17" t="s">
        <v>25</v>
      </c>
      <c r="E368" s="9">
        <v>0.45833333333333331</v>
      </c>
      <c r="F368" s="141">
        <v>0.5</v>
      </c>
      <c r="G368" s="140"/>
      <c r="H368" s="123"/>
      <c r="I368" s="17" t="s">
        <v>207</v>
      </c>
    </row>
    <row r="369" spans="1:9" x14ac:dyDescent="0.3">
      <c r="A369" s="15">
        <v>45707</v>
      </c>
      <c r="B369" s="9" t="s">
        <v>260</v>
      </c>
      <c r="C369" s="10" t="s">
        <v>261</v>
      </c>
      <c r="D369" s="17" t="s">
        <v>25</v>
      </c>
      <c r="E369" s="9">
        <v>0.5</v>
      </c>
      <c r="F369" s="141">
        <v>0.53125</v>
      </c>
      <c r="G369" s="140"/>
      <c r="H369" s="123"/>
      <c r="I369" s="17" t="s">
        <v>207</v>
      </c>
    </row>
    <row r="370" spans="1:9" x14ac:dyDescent="0.3">
      <c r="A370" s="15">
        <v>45709</v>
      </c>
      <c r="B370" s="9" t="s">
        <v>247</v>
      </c>
      <c r="C370" s="18" t="s">
        <v>249</v>
      </c>
      <c r="D370" s="17" t="s">
        <v>25</v>
      </c>
      <c r="E370" s="9">
        <v>0.625</v>
      </c>
      <c r="F370" s="141">
        <v>0.65277777777777779</v>
      </c>
      <c r="G370" s="140"/>
      <c r="H370" s="123"/>
      <c r="I370" s="17" t="s">
        <v>207</v>
      </c>
    </row>
    <row r="371" spans="1:9" x14ac:dyDescent="0.3">
      <c r="A371" s="15">
        <v>45713</v>
      </c>
      <c r="B371" s="9" t="s">
        <v>260</v>
      </c>
      <c r="C371" s="18" t="s">
        <v>261</v>
      </c>
      <c r="D371" s="17" t="s">
        <v>25</v>
      </c>
      <c r="E371" s="9">
        <v>0.5</v>
      </c>
      <c r="F371" s="141">
        <v>0.5</v>
      </c>
      <c r="G371" s="140"/>
      <c r="H371" s="123"/>
      <c r="I371" s="17" t="s">
        <v>207</v>
      </c>
    </row>
    <row r="372" spans="1:9" x14ac:dyDescent="0.3">
      <c r="A372" s="15">
        <v>45713</v>
      </c>
      <c r="B372" s="9" t="s">
        <v>260</v>
      </c>
      <c r="C372" s="18" t="s">
        <v>267</v>
      </c>
      <c r="D372" s="17" t="s">
        <v>25</v>
      </c>
      <c r="E372" s="9">
        <v>0.58333333333333337</v>
      </c>
      <c r="F372" s="141">
        <v>0.61111111111111116</v>
      </c>
      <c r="G372" s="140"/>
      <c r="H372" s="123"/>
      <c r="I372" s="17" t="s">
        <v>207</v>
      </c>
    </row>
    <row r="373" spans="1:9" x14ac:dyDescent="0.3">
      <c r="A373" s="15">
        <v>45713</v>
      </c>
      <c r="B373" s="9" t="s">
        <v>247</v>
      </c>
      <c r="C373" s="18" t="s">
        <v>249</v>
      </c>
      <c r="D373" s="17" t="s">
        <v>25</v>
      </c>
      <c r="E373" s="9">
        <v>0.66666666666666663</v>
      </c>
      <c r="F373" s="141">
        <v>0.70138888888888884</v>
      </c>
      <c r="G373" s="140"/>
      <c r="H373" s="2"/>
      <c r="I373" s="17" t="s">
        <v>207</v>
      </c>
    </row>
    <row r="374" spans="1:9" x14ac:dyDescent="0.3">
      <c r="A374" s="112"/>
      <c r="B374" s="113"/>
      <c r="C374" s="114"/>
      <c r="D374" s="34"/>
      <c r="E374" s="115"/>
      <c r="F374" s="34"/>
      <c r="G374" s="2"/>
      <c r="H374" s="2"/>
      <c r="I374" s="34"/>
    </row>
    <row r="375" spans="1:9" x14ac:dyDescent="0.3">
      <c r="A375" s="112"/>
      <c r="B375" s="113"/>
      <c r="C375" s="114"/>
      <c r="D375" s="34"/>
      <c r="E375" s="37" t="s">
        <v>25</v>
      </c>
      <c r="F375" s="37">
        <f>COUNTIF(D352:D373,E375)</f>
        <v>22</v>
      </c>
      <c r="H375" s="37" t="s">
        <v>207</v>
      </c>
      <c r="I375" s="17">
        <f>COUNTIF(I352:I373,H375)</f>
        <v>22</v>
      </c>
    </row>
    <row r="376" spans="1:9" x14ac:dyDescent="0.3">
      <c r="A376" s="112"/>
      <c r="B376" s="113"/>
      <c r="C376" s="114"/>
      <c r="D376" s="34"/>
      <c r="E376" s="37" t="s">
        <v>34</v>
      </c>
      <c r="F376" s="37">
        <f>COUNTIF(D352:D373,E376)</f>
        <v>0</v>
      </c>
      <c r="H376" s="37" t="s">
        <v>208</v>
      </c>
      <c r="I376" s="17">
        <f>COUNTIF(I352:I373,H376)</f>
        <v>0</v>
      </c>
    </row>
    <row r="377" spans="1:9" x14ac:dyDescent="0.3">
      <c r="A377" s="112"/>
      <c r="B377" s="113"/>
      <c r="C377" s="114"/>
      <c r="D377" s="34"/>
      <c r="E377" s="37" t="s">
        <v>29</v>
      </c>
      <c r="F377" s="37">
        <f>COUNTIF(D352:D373,E377)</f>
        <v>0</v>
      </c>
    </row>
    <row r="379" spans="1:9" ht="18" thickBot="1" x14ac:dyDescent="0.35">
      <c r="A379" s="329" t="s">
        <v>146</v>
      </c>
      <c r="B379" s="329"/>
      <c r="C379" s="329"/>
      <c r="D379" s="329"/>
      <c r="E379" s="329"/>
      <c r="F379" s="329"/>
      <c r="G379" s="329"/>
      <c r="H379" s="329"/>
    </row>
    <row r="380" spans="1:9" ht="31.2" x14ac:dyDescent="0.3">
      <c r="A380" s="3" t="s">
        <v>0</v>
      </c>
      <c r="B380" s="4" t="s">
        <v>148</v>
      </c>
      <c r="C380" s="5" t="s">
        <v>2</v>
      </c>
      <c r="D380" s="7" t="s">
        <v>28</v>
      </c>
      <c r="E380" s="6" t="s">
        <v>32</v>
      </c>
      <c r="F380" s="7" t="s">
        <v>33</v>
      </c>
      <c r="G380" s="332" t="s">
        <v>5</v>
      </c>
      <c r="H380" s="333"/>
    </row>
    <row r="381" spans="1:9" x14ac:dyDescent="0.3">
      <c r="A381" s="44"/>
      <c r="B381" s="9"/>
      <c r="C381" s="10"/>
      <c r="D381" s="17"/>
      <c r="E381" s="11"/>
      <c r="F381" s="17"/>
      <c r="G381" s="272"/>
      <c r="H381" s="271"/>
    </row>
    <row r="382" spans="1:9" x14ac:dyDescent="0.3">
      <c r="A382" s="15"/>
      <c r="B382" s="9"/>
      <c r="C382" s="18"/>
      <c r="D382" s="17"/>
      <c r="E382" s="11"/>
      <c r="F382" s="17"/>
      <c r="G382" s="330"/>
      <c r="H382" s="331"/>
    </row>
  </sheetData>
  <mergeCells count="212">
    <mergeCell ref="A132:H132"/>
    <mergeCell ref="G133:H133"/>
    <mergeCell ref="G134:H134"/>
    <mergeCell ref="G135:H135"/>
    <mergeCell ref="G136:H136"/>
    <mergeCell ref="A102:H102"/>
    <mergeCell ref="G103:H103"/>
    <mergeCell ref="G104:H104"/>
    <mergeCell ref="G252:H252"/>
    <mergeCell ref="A150:H150"/>
    <mergeCell ref="G151:H151"/>
    <mergeCell ref="G152:H152"/>
    <mergeCell ref="G153:H153"/>
    <mergeCell ref="G155:H155"/>
    <mergeCell ref="G142:H142"/>
    <mergeCell ref="G137:H137"/>
    <mergeCell ref="G138:H138"/>
    <mergeCell ref="G139:H139"/>
    <mergeCell ref="G140:H140"/>
    <mergeCell ref="G141:H141"/>
    <mergeCell ref="G106:H106"/>
    <mergeCell ref="G107:H107"/>
    <mergeCell ref="G108:H108"/>
    <mergeCell ref="G109:H109"/>
    <mergeCell ref="G253:H253"/>
    <mergeCell ref="G254:H254"/>
    <mergeCell ref="G255:H255"/>
    <mergeCell ref="G256:H256"/>
    <mergeCell ref="G257:H257"/>
    <mergeCell ref="G226:H226"/>
    <mergeCell ref="A221:H221"/>
    <mergeCell ref="A222:H222"/>
    <mergeCell ref="G223:H223"/>
    <mergeCell ref="G224:H224"/>
    <mergeCell ref="G232:H232"/>
    <mergeCell ref="G246:H246"/>
    <mergeCell ref="G247:H247"/>
    <mergeCell ref="G248:H248"/>
    <mergeCell ref="G227:H227"/>
    <mergeCell ref="A305:H305"/>
    <mergeCell ref="G166:H166"/>
    <mergeCell ref="G167:H167"/>
    <mergeCell ref="G165:H165"/>
    <mergeCell ref="G154:H154"/>
    <mergeCell ref="G202:H202"/>
    <mergeCell ref="G187:H187"/>
    <mergeCell ref="A175:H175"/>
    <mergeCell ref="G176:H176"/>
    <mergeCell ref="G177:H177"/>
    <mergeCell ref="G178:H178"/>
    <mergeCell ref="G179:H179"/>
    <mergeCell ref="G293:H293"/>
    <mergeCell ref="G294:H294"/>
    <mergeCell ref="G295:H295"/>
    <mergeCell ref="G296:H296"/>
    <mergeCell ref="G290:H290"/>
    <mergeCell ref="G291:H291"/>
    <mergeCell ref="G292:H292"/>
    <mergeCell ref="G183:H183"/>
    <mergeCell ref="G184:H184"/>
    <mergeCell ref="G249:H249"/>
    <mergeCell ref="G250:H250"/>
    <mergeCell ref="G251:H251"/>
    <mergeCell ref="J163:J164"/>
    <mergeCell ref="A163:A164"/>
    <mergeCell ref="B163:B164"/>
    <mergeCell ref="C163:C164"/>
    <mergeCell ref="D163:D164"/>
    <mergeCell ref="G163:H164"/>
    <mergeCell ref="G161:H161"/>
    <mergeCell ref="G162:H162"/>
    <mergeCell ref="G156:H156"/>
    <mergeCell ref="G157:H157"/>
    <mergeCell ref="G158:H158"/>
    <mergeCell ref="G159:H159"/>
    <mergeCell ref="G160:H160"/>
    <mergeCell ref="I163:I164"/>
    <mergeCell ref="A379:H379"/>
    <mergeCell ref="G382:H382"/>
    <mergeCell ref="G381:H381"/>
    <mergeCell ref="G380:H380"/>
    <mergeCell ref="G211:H211"/>
    <mergeCell ref="A329:H329"/>
    <mergeCell ref="G330:H330"/>
    <mergeCell ref="G339:H339"/>
    <mergeCell ref="G331:H331"/>
    <mergeCell ref="G315:H315"/>
    <mergeCell ref="G351:H351"/>
    <mergeCell ref="G360:H360"/>
    <mergeCell ref="A350:H350"/>
    <mergeCell ref="G307:H307"/>
    <mergeCell ref="G306:H306"/>
    <mergeCell ref="G297:H297"/>
    <mergeCell ref="G298:H298"/>
    <mergeCell ref="G299:H299"/>
    <mergeCell ref="A264:H264"/>
    <mergeCell ref="G265:H265"/>
    <mergeCell ref="G266:H266"/>
    <mergeCell ref="G274:H274"/>
    <mergeCell ref="G288:H288"/>
    <mergeCell ref="G289:H289"/>
    <mergeCell ref="A1:H1"/>
    <mergeCell ref="A220:H220"/>
    <mergeCell ref="A263:H263"/>
    <mergeCell ref="A199:H199"/>
    <mergeCell ref="G200:H200"/>
    <mergeCell ref="G201:H201"/>
    <mergeCell ref="G203:H203"/>
    <mergeCell ref="G205:H205"/>
    <mergeCell ref="G206:H206"/>
    <mergeCell ref="G207:H207"/>
    <mergeCell ref="G208:H208"/>
    <mergeCell ref="G209:H209"/>
    <mergeCell ref="G210:H210"/>
    <mergeCell ref="G185:H185"/>
    <mergeCell ref="G186:H186"/>
    <mergeCell ref="A82:I82"/>
    <mergeCell ref="G204:H204"/>
    <mergeCell ref="G188:H188"/>
    <mergeCell ref="G189:H189"/>
    <mergeCell ref="G190:H190"/>
    <mergeCell ref="G191:H191"/>
    <mergeCell ref="G180:H180"/>
    <mergeCell ref="G181:H181"/>
    <mergeCell ref="G182:H182"/>
    <mergeCell ref="G110:H110"/>
    <mergeCell ref="G122:H122"/>
    <mergeCell ref="G123:H123"/>
    <mergeCell ref="G124:H124"/>
    <mergeCell ref="G111:H111"/>
    <mergeCell ref="G113:H113"/>
    <mergeCell ref="G115:H115"/>
    <mergeCell ref="G116:H116"/>
    <mergeCell ref="G117:H117"/>
    <mergeCell ref="G118:H118"/>
    <mergeCell ref="G119:H119"/>
    <mergeCell ref="G120:H120"/>
    <mergeCell ref="G121:H121"/>
    <mergeCell ref="G112:H112"/>
    <mergeCell ref="G114:H114"/>
    <mergeCell ref="A2:I2"/>
    <mergeCell ref="A57:H57"/>
    <mergeCell ref="G58:H58"/>
    <mergeCell ref="G59:H59"/>
    <mergeCell ref="G60:H60"/>
    <mergeCell ref="G61:H61"/>
    <mergeCell ref="G62:H62"/>
    <mergeCell ref="G63:H63"/>
    <mergeCell ref="G64:H64"/>
    <mergeCell ref="A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17:H17"/>
    <mergeCell ref="G18:H18"/>
    <mergeCell ref="G92:H92"/>
    <mergeCell ref="G93:H93"/>
    <mergeCell ref="G94:H94"/>
    <mergeCell ref="A83:H83"/>
    <mergeCell ref="G84:H84"/>
    <mergeCell ref="G85:H85"/>
    <mergeCell ref="G86:H86"/>
    <mergeCell ref="G87:H87"/>
    <mergeCell ref="G88:H88"/>
    <mergeCell ref="G89:H89"/>
    <mergeCell ref="G90:H90"/>
    <mergeCell ref="G91:H91"/>
    <mergeCell ref="G74:H7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19:H19"/>
    <mergeCell ref="G20:H20"/>
    <mergeCell ref="G105:H105"/>
    <mergeCell ref="A3:H3"/>
    <mergeCell ref="G4:H4"/>
    <mergeCell ref="G5:H5"/>
    <mergeCell ref="G6:H6"/>
    <mergeCell ref="G7:H7"/>
    <mergeCell ref="G8:H8"/>
    <mergeCell ref="G9:H9"/>
    <mergeCell ref="G10:H10"/>
    <mergeCell ref="G11:H11"/>
    <mergeCell ref="G21:H21"/>
    <mergeCell ref="G22:H22"/>
    <mergeCell ref="G23:H23"/>
    <mergeCell ref="G24:H24"/>
    <mergeCell ref="G25:H25"/>
    <mergeCell ref="G26:H26"/>
    <mergeCell ref="G27:H27"/>
    <mergeCell ref="G12:H12"/>
    <mergeCell ref="G13:H13"/>
    <mergeCell ref="G14:H14"/>
    <mergeCell ref="G15:H15"/>
    <mergeCell ref="G16:H16"/>
  </mergeCells>
  <conditionalFormatting sqref="I224:I257">
    <cfRule type="containsText" dxfId="25" priority="13" operator="containsText" text="Shanely">
      <formula>NOT(ISERROR(SEARCH("Shanely",I224)))</formula>
    </cfRule>
    <cfRule type="containsText" dxfId="24" priority="14" operator="containsText" text="Luciana">
      <formula>NOT(ISERROR(SEARCH("Luciana",I224)))</formula>
    </cfRule>
  </conditionalFormatting>
  <conditionalFormatting sqref="I266:I299">
    <cfRule type="containsText" dxfId="23" priority="53" operator="containsText" text="Shanely">
      <formula>NOT(ISERROR(SEARCH("Shanely",I266)))</formula>
    </cfRule>
    <cfRule type="containsText" dxfId="22" priority="54" operator="containsText" text="Luciana">
      <formula>NOT(ISERROR(SEARCH("Luciana",I266)))</formula>
    </cfRule>
  </conditionalFormatting>
  <conditionalFormatting sqref="I307:I323">
    <cfRule type="containsText" dxfId="21" priority="57" operator="containsText" text="Shanely">
      <formula>NOT(ISERROR(SEARCH("Shanely",I307)))</formula>
    </cfRule>
    <cfRule type="containsText" dxfId="20" priority="58" operator="containsText" text="Luciana">
      <formula>NOT(ISERROR(SEARCH("Luciana",I307)))</formula>
    </cfRule>
  </conditionalFormatting>
  <conditionalFormatting sqref="I331:I344">
    <cfRule type="containsText" dxfId="19" priority="71" operator="containsText" text="Shanely">
      <formula>NOT(ISERROR(SEARCH("Shanely",I331)))</formula>
    </cfRule>
    <cfRule type="containsText" dxfId="18" priority="72" operator="containsText" text="Luciana">
      <formula>NOT(ISERROR(SEARCH("Luciana",I331)))</formula>
    </cfRule>
  </conditionalFormatting>
  <conditionalFormatting sqref="I352:I373">
    <cfRule type="containsText" dxfId="17" priority="87" operator="containsText" text="Shanely">
      <formula>NOT(ISERROR(SEARCH("Shanely",I352)))</formula>
    </cfRule>
    <cfRule type="containsText" dxfId="16" priority="88" operator="containsText" text="Luciana">
      <formula>NOT(ISERROR(SEARCH("Luciana",I352)))</formula>
    </cfRule>
  </conditionalFormatting>
  <conditionalFormatting sqref="J5:J27">
    <cfRule type="containsText" dxfId="15" priority="1" operator="containsText" text="Tzuny">
      <formula>NOT(ISERROR(SEARCH("Tzuny",J5)))</formula>
    </cfRule>
    <cfRule type="containsText" dxfId="14" priority="2" operator="containsText" text="Luciana">
      <formula>NOT(ISERROR(SEARCH("Luciana",J5)))</formula>
    </cfRule>
  </conditionalFormatting>
  <conditionalFormatting sqref="J37:J49">
    <cfRule type="containsText" dxfId="13" priority="7" operator="containsText" text="Tzuny">
      <formula>NOT(ISERROR(SEARCH("Tzuny",J37)))</formula>
    </cfRule>
    <cfRule type="containsText" dxfId="12" priority="8" operator="containsText" text="Luciana">
      <formula>NOT(ISERROR(SEARCH("Luciana",J37)))</formula>
    </cfRule>
  </conditionalFormatting>
  <conditionalFormatting sqref="J59:J74">
    <cfRule type="containsText" dxfId="11" priority="17" operator="containsText" text="Tzuny">
      <formula>NOT(ISERROR(SEARCH("Tzuny",J59)))</formula>
    </cfRule>
    <cfRule type="containsText" dxfId="10" priority="18" operator="containsText" text="Luciana">
      <formula>NOT(ISERROR(SEARCH("Luciana",J59)))</formula>
    </cfRule>
  </conditionalFormatting>
  <conditionalFormatting sqref="J85:J94">
    <cfRule type="containsText" dxfId="9" priority="31" operator="containsText" text="Shanely">
      <formula>NOT(ISERROR(SEARCH("Shanely",J85)))</formula>
    </cfRule>
    <cfRule type="containsText" dxfId="8" priority="32" operator="containsText" text="Luciana">
      <formula>NOT(ISERROR(SEARCH("Luciana",J85)))</formula>
    </cfRule>
  </conditionalFormatting>
  <conditionalFormatting sqref="J104:J124">
    <cfRule type="containsText" dxfId="7" priority="41" operator="containsText" text="Shanely">
      <formula>NOT(ISERROR(SEARCH("Shanely",J104)))</formula>
    </cfRule>
    <cfRule type="containsText" dxfId="6" priority="42" operator="containsText" text="Luciana">
      <formula>NOT(ISERROR(SEARCH("Luciana",J104)))</formula>
    </cfRule>
  </conditionalFormatting>
  <conditionalFormatting sqref="J134:J142">
    <cfRule type="containsText" dxfId="5" priority="59" operator="containsText" text="Shanely">
      <formula>NOT(ISERROR(SEARCH("Shanely",J134)))</formula>
    </cfRule>
    <cfRule type="containsText" dxfId="4" priority="60" operator="containsText" text="Luciana">
      <formula>NOT(ISERROR(SEARCH("Luciana",J134)))</formula>
    </cfRule>
  </conditionalFormatting>
  <conditionalFormatting sqref="J152:J163 J165:J167">
    <cfRule type="containsText" dxfId="3" priority="73" operator="containsText" text="Shanely">
      <formula>NOT(ISERROR(SEARCH("Shanely",J152)))</formula>
    </cfRule>
    <cfRule type="containsText" dxfId="2" priority="74" operator="containsText" text="Luciana">
      <formula>NOT(ISERROR(SEARCH("Luciana",J152)))</formula>
    </cfRule>
  </conditionalFormatting>
  <conditionalFormatting sqref="J177:J191">
    <cfRule type="containsText" dxfId="1" priority="91" operator="containsText" text="Shanely">
      <formula>NOT(ISERROR(SEARCH("Shanely",J177)))</formula>
    </cfRule>
    <cfRule type="containsText" dxfId="0" priority="92" operator="containsText" text="Luciana">
      <formula>NOT(ISERROR(SEARCH("Luciana",J177)))</formula>
    </cfRule>
  </conditionalFormatting>
  <dataValidations count="4">
    <dataValidation type="list" allowBlank="1" showInputMessage="1" showErrorMessage="1" sqref="D381:D382 D177:D191 D201:D211 D352:D377 D152:D163 D165:D167 D331:D348 D134:D142 D266:D303 D307:D327 D104:D124 D85:D94 D59:D74 D224:D261 D37:D49 D5:D27" xr:uid="{CDF8B5A9-5BFD-483F-A8D6-5D47ECD403CF}">
      <formula1>"Individual, Familiar, Pareja"</formula1>
    </dataValidation>
    <dataValidation type="list" allowBlank="1" showInputMessage="1" showErrorMessage="1" sqref="B381:B382 B352:B377 B331:B348 B266:B303 B307:B327 B224:B261" xr:uid="{A6556AA5-E223-4C2F-BCA3-DF402D871DD2}">
      <formula1>"Agudo, Cronico"</formula1>
    </dataValidation>
    <dataValidation type="list" allowBlank="1" showInputMessage="1" showErrorMessage="1" sqref="I352:I374 J177:J191 J165:J167 J152:J163 I331:I345 J134:J142 I266:I300 I307:I324 J104:J124 J85:J91 J93:J94 I258" xr:uid="{0A663590-E5B5-4A11-A5A0-4D983213F5E1}">
      <formula1>"Luciana, Shanely"</formula1>
    </dataValidation>
    <dataValidation type="list" allowBlank="1" showInputMessage="1" showErrorMessage="1" sqref="J59:J74 I224:I257 J37:J49 J5:J27" xr:uid="{FF368B76-90FC-42B3-BF95-4965CDAB880E}">
      <formula1>"Luciana, Tzuny"</formula1>
    </dataValidation>
  </dataValidations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E4320-3105-4B6D-8B25-9E2E5BC63660}">
  <sheetPr codeName="Hoja3"/>
  <dimension ref="A1:E33"/>
  <sheetViews>
    <sheetView showGridLines="0" workbookViewId="0">
      <selection activeCell="D10" sqref="D10"/>
    </sheetView>
  </sheetViews>
  <sheetFormatPr baseColWidth="10" defaultRowHeight="14.4" x14ac:dyDescent="0.3"/>
  <cols>
    <col min="2" max="3" width="11.77734375" style="56" bestFit="1" customWidth="1"/>
    <col min="4" max="4" width="15.21875" style="54" customWidth="1"/>
    <col min="5" max="5" width="11.77734375" style="55" bestFit="1" customWidth="1"/>
  </cols>
  <sheetData>
    <row r="1" spans="1:5" ht="16.2" thickBot="1" x14ac:dyDescent="0.35">
      <c r="A1" s="357" t="s">
        <v>104</v>
      </c>
      <c r="B1" s="357"/>
      <c r="C1" s="357"/>
      <c r="D1" s="357"/>
      <c r="E1" s="357"/>
    </row>
    <row r="2" spans="1:5" ht="16.2" thickBot="1" x14ac:dyDescent="0.35">
      <c r="A2" s="67" t="s">
        <v>102</v>
      </c>
      <c r="B2" s="68" t="s">
        <v>19</v>
      </c>
      <c r="C2" s="69" t="s">
        <v>41</v>
      </c>
      <c r="D2" s="70" t="s">
        <v>54</v>
      </c>
      <c r="E2" s="71" t="s">
        <v>55</v>
      </c>
    </row>
    <row r="3" spans="1:5" x14ac:dyDescent="0.3">
      <c r="A3" s="72" t="s">
        <v>42</v>
      </c>
      <c r="B3" s="73">
        <f>'CONSULTAS DR.'!H274</f>
        <v>3</v>
      </c>
      <c r="C3" s="73">
        <f>'CONSULTAS DR.'!H273</f>
        <v>15</v>
      </c>
      <c r="D3" s="74">
        <f>'CONSULTAS DR.'!D272</f>
        <v>11980</v>
      </c>
      <c r="E3" s="75">
        <f>(D3-12200)/ABS(12200)</f>
        <v>-1.8032786885245903E-2</v>
      </c>
    </row>
    <row r="4" spans="1:5" x14ac:dyDescent="0.3">
      <c r="A4" s="76" t="s">
        <v>43</v>
      </c>
      <c r="B4" s="77">
        <f>'CONSULTAS DR.'!H250</f>
        <v>5</v>
      </c>
      <c r="C4" s="77">
        <f>'CONSULTAS DR.'!H249</f>
        <v>6</v>
      </c>
      <c r="D4" s="78">
        <f>'CONSULTAS DR.'!D248</f>
        <v>7420</v>
      </c>
      <c r="E4" s="79">
        <f>(D4-D3)/ABS(D3)</f>
        <v>-0.38063439065108512</v>
      </c>
    </row>
    <row r="5" spans="1:5" x14ac:dyDescent="0.3">
      <c r="A5" s="76" t="s">
        <v>44</v>
      </c>
      <c r="B5" s="77">
        <f>'CONSULTAS DR.'!H233</f>
        <v>7</v>
      </c>
      <c r="C5" s="77">
        <f>'CONSULTAS DR.'!H232</f>
        <v>17</v>
      </c>
      <c r="D5" s="78">
        <f>'CONSULTAS DR.'!D231</f>
        <v>18100</v>
      </c>
      <c r="E5" s="79">
        <f t="shared" ref="E5:E14" si="0">(D5-D4)/ABS(D4)</f>
        <v>1.4393530997304582</v>
      </c>
    </row>
    <row r="6" spans="1:5" x14ac:dyDescent="0.3">
      <c r="A6" s="76" t="s">
        <v>45</v>
      </c>
      <c r="B6" s="77">
        <f>'CONSULTAS DR.'!H203</f>
        <v>6</v>
      </c>
      <c r="C6" s="77">
        <f>'CONSULTAS DR.'!H202</f>
        <v>15</v>
      </c>
      <c r="D6" s="78">
        <f>'CONSULTAS DR.'!D201</f>
        <v>16000</v>
      </c>
      <c r="E6" s="79">
        <f t="shared" si="0"/>
        <v>-0.11602209944751381</v>
      </c>
    </row>
    <row r="7" spans="1:5" x14ac:dyDescent="0.3">
      <c r="A7" s="76" t="s">
        <v>46</v>
      </c>
      <c r="B7" s="77">
        <f>'CONSULTAS DR.'!H176</f>
        <v>6</v>
      </c>
      <c r="C7" s="77">
        <f>'CONSULTAS DR.'!H175</f>
        <v>19</v>
      </c>
      <c r="D7" s="78">
        <f>'CONSULTAS DR.'!D174</f>
        <v>18700</v>
      </c>
      <c r="E7" s="79">
        <f t="shared" si="0"/>
        <v>0.16875000000000001</v>
      </c>
    </row>
    <row r="8" spans="1:5" x14ac:dyDescent="0.3">
      <c r="A8" s="76" t="s">
        <v>47</v>
      </c>
      <c r="B8" s="77">
        <f>'CONSULTAS DR.'!H145</f>
        <v>5</v>
      </c>
      <c r="C8" s="77">
        <f>'CONSULTAS DR.'!H144</f>
        <v>13</v>
      </c>
      <c r="D8" s="78">
        <f>'CONSULTAS DR.'!D143</f>
        <v>13100</v>
      </c>
      <c r="E8" s="79">
        <f t="shared" si="0"/>
        <v>-0.29946524064171121</v>
      </c>
    </row>
    <row r="9" spans="1:5" x14ac:dyDescent="0.3">
      <c r="A9" s="76" t="s">
        <v>48</v>
      </c>
      <c r="B9" s="77">
        <f>'CONSULTAS DR.'!H120</f>
        <v>6</v>
      </c>
      <c r="C9" s="77">
        <f>'CONSULTAS DR.'!H119</f>
        <v>13</v>
      </c>
      <c r="D9" s="78">
        <f>'CONSULTAS DR.'!D118</f>
        <v>13900</v>
      </c>
      <c r="E9" s="79">
        <f>(D9-D8)/ABS(D8)</f>
        <v>6.1068702290076333E-2</v>
      </c>
    </row>
    <row r="10" spans="1:5" x14ac:dyDescent="0.3">
      <c r="A10" s="76" t="s">
        <v>49</v>
      </c>
      <c r="B10" s="77">
        <f>'CONSULTAS DR.'!H95</f>
        <v>10</v>
      </c>
      <c r="C10" s="77">
        <f>'CONSULTAS DR.'!H94</f>
        <v>26</v>
      </c>
      <c r="D10" s="78">
        <f>'CONSULTAS DR.'!D93</f>
        <v>27000</v>
      </c>
      <c r="E10" s="79">
        <f t="shared" si="0"/>
        <v>0.94244604316546765</v>
      </c>
    </row>
    <row r="11" spans="1:5" x14ac:dyDescent="0.3">
      <c r="A11" s="76" t="s">
        <v>50</v>
      </c>
      <c r="B11" s="77"/>
      <c r="C11" s="77"/>
      <c r="D11" s="78"/>
      <c r="E11" s="79">
        <f t="shared" si="0"/>
        <v>-1</v>
      </c>
    </row>
    <row r="12" spans="1:5" x14ac:dyDescent="0.3">
      <c r="A12" s="76" t="s">
        <v>51</v>
      </c>
      <c r="B12" s="77"/>
      <c r="C12" s="77"/>
      <c r="D12" s="78"/>
      <c r="E12" s="79" t="e">
        <f t="shared" si="0"/>
        <v>#DIV/0!</v>
      </c>
    </row>
    <row r="13" spans="1:5" x14ac:dyDescent="0.3">
      <c r="A13" s="76" t="s">
        <v>52</v>
      </c>
      <c r="B13" s="77"/>
      <c r="C13" s="77"/>
      <c r="D13" s="78"/>
      <c r="E13" s="79" t="e">
        <f t="shared" si="0"/>
        <v>#DIV/0!</v>
      </c>
    </row>
    <row r="14" spans="1:5" ht="15" thickBot="1" x14ac:dyDescent="0.35">
      <c r="A14" s="80" t="s">
        <v>53</v>
      </c>
      <c r="B14" s="81"/>
      <c r="C14" s="81"/>
      <c r="D14" s="82"/>
      <c r="E14" s="83" t="e">
        <f t="shared" si="0"/>
        <v>#DIV/0!</v>
      </c>
    </row>
    <row r="15" spans="1:5" ht="16.2" thickBot="1" x14ac:dyDescent="0.35">
      <c r="A15" s="84"/>
      <c r="B15" s="86">
        <f>SUM(B3:B14)</f>
        <v>48</v>
      </c>
      <c r="C15" s="87">
        <f>SUM(C3:C14)</f>
        <v>124</v>
      </c>
      <c r="D15" s="88">
        <f>SUM(D3:D14)</f>
        <v>126200</v>
      </c>
      <c r="E15" s="85"/>
    </row>
    <row r="19" spans="1:5" ht="16.2" thickBot="1" x14ac:dyDescent="0.35">
      <c r="A19" s="357" t="s">
        <v>103</v>
      </c>
      <c r="B19" s="357"/>
      <c r="C19" s="357"/>
      <c r="D19" s="357"/>
      <c r="E19" s="357"/>
    </row>
    <row r="20" spans="1:5" ht="16.2" thickBot="1" x14ac:dyDescent="0.35">
      <c r="A20" s="67" t="s">
        <v>102</v>
      </c>
      <c r="B20" s="68" t="s">
        <v>19</v>
      </c>
      <c r="C20" s="69" t="s">
        <v>41</v>
      </c>
      <c r="D20" s="70" t="s">
        <v>54</v>
      </c>
      <c r="E20" s="71" t="s">
        <v>55</v>
      </c>
    </row>
    <row r="21" spans="1:5" x14ac:dyDescent="0.3">
      <c r="A21" s="72" t="s">
        <v>42</v>
      </c>
      <c r="B21" s="73">
        <f>'CONSULTAS PSICOLOGICAS'!I214</f>
        <v>3</v>
      </c>
      <c r="C21" s="73">
        <f>'CONSULTAS PSICOLOGICAS'!I215</f>
        <v>8</v>
      </c>
      <c r="D21" s="74">
        <f>'CONSULTAS PSICOLOGICAS'!E212</f>
        <v>3072.25</v>
      </c>
      <c r="E21" s="75">
        <f>(D21-2475)/ABS(2475)</f>
        <v>0.24131313131313131</v>
      </c>
    </row>
    <row r="22" spans="1:5" x14ac:dyDescent="0.3">
      <c r="A22" s="76" t="s">
        <v>43</v>
      </c>
      <c r="B22" s="77">
        <f>'CONSULTAS PSICOLOGICAS'!G194</f>
        <v>4</v>
      </c>
      <c r="C22" s="77">
        <f>'CONSULTAS PSICOLOGICAS'!G195</f>
        <v>11</v>
      </c>
      <c r="D22" s="78">
        <f>'CONSULTAS PSICOLOGICAS'!E192</f>
        <v>4189.5</v>
      </c>
      <c r="E22" s="79">
        <f>(D22-D21)/ABS(D21)</f>
        <v>0.36365855643258199</v>
      </c>
    </row>
    <row r="23" spans="1:5" x14ac:dyDescent="0.3">
      <c r="A23" s="76" t="s">
        <v>44</v>
      </c>
      <c r="B23" s="77">
        <f>'CONSULTAS PSICOLOGICAS'!G170</f>
        <v>9</v>
      </c>
      <c r="C23" s="77">
        <f>'CONSULTAS PSICOLOGICAS'!G171</f>
        <v>6</v>
      </c>
      <c r="D23" s="78">
        <f>'CONSULTAS PSICOLOGICAS'!E168</f>
        <v>4490</v>
      </c>
      <c r="E23" s="79">
        <f t="shared" ref="E23:E26" si="1">(D23-D22)/ABS(D22)</f>
        <v>7.1726936388590526E-2</v>
      </c>
    </row>
    <row r="24" spans="1:5" x14ac:dyDescent="0.3">
      <c r="A24" s="76" t="s">
        <v>45</v>
      </c>
      <c r="B24" s="77">
        <f>'CONSULTAS PSICOLOGICAS'!G145</f>
        <v>4</v>
      </c>
      <c r="C24" s="77">
        <f>'CONSULTAS PSICOLOGICAS'!G146</f>
        <v>5</v>
      </c>
      <c r="D24" s="78">
        <f>'CONSULTAS PSICOLOGICAS'!E143</f>
        <v>2565</v>
      </c>
      <c r="E24" s="79">
        <f t="shared" si="1"/>
        <v>-0.4287305122494432</v>
      </c>
    </row>
    <row r="25" spans="1:5" x14ac:dyDescent="0.3">
      <c r="A25" s="76" t="s">
        <v>46</v>
      </c>
      <c r="B25" s="77">
        <f>'CONSULTAS PSICOLOGICAS'!G127</f>
        <v>3</v>
      </c>
      <c r="C25" s="77">
        <f>'CONSULTAS PSICOLOGICAS'!G128</f>
        <v>18</v>
      </c>
      <c r="D25" s="78">
        <f>'CONSULTAS PSICOLOGICAS'!E125</f>
        <v>6200</v>
      </c>
      <c r="E25" s="79">
        <f t="shared" si="1"/>
        <v>1.4171539961013646</v>
      </c>
    </row>
    <row r="26" spans="1:5" x14ac:dyDescent="0.3">
      <c r="A26" s="76" t="s">
        <v>47</v>
      </c>
      <c r="B26" s="77">
        <f>'CONSULTAS PSICOLOGICAS'!G97</f>
        <v>1</v>
      </c>
      <c r="C26" s="77">
        <f>'CONSULTAS PSICOLOGICAS'!G98</f>
        <v>9</v>
      </c>
      <c r="D26" s="78">
        <f>'CONSULTAS PSICOLOGICAS'!E95</f>
        <v>2850</v>
      </c>
      <c r="E26" s="79">
        <f t="shared" si="1"/>
        <v>-0.54032258064516125</v>
      </c>
    </row>
    <row r="27" spans="1:5" x14ac:dyDescent="0.3">
      <c r="A27" s="76" t="s">
        <v>48</v>
      </c>
      <c r="B27" s="77">
        <f>'CONSULTAS PSICOLOGICAS'!G77</f>
        <v>5</v>
      </c>
      <c r="C27" s="77">
        <f>'CONSULTAS PSICOLOGICAS'!G78</f>
        <v>11</v>
      </c>
      <c r="D27" s="78">
        <f>'CONSULTAS PSICOLOGICAS'!E75</f>
        <v>4360</v>
      </c>
      <c r="E27" s="79">
        <f>(D27-D26)/ABS(D26)</f>
        <v>0.52982456140350875</v>
      </c>
    </row>
    <row r="28" spans="1:5" x14ac:dyDescent="0.3">
      <c r="A28" s="76" t="s">
        <v>49</v>
      </c>
      <c r="B28" s="77">
        <f>'CONSULTAS PSICOLOGICAS'!G52</f>
        <v>4</v>
      </c>
      <c r="C28" s="77">
        <f>'CONSULTAS PSICOLOGICAS'!G53</f>
        <v>9</v>
      </c>
      <c r="D28" s="78">
        <f>'CONSULTAS PSICOLOGICAS'!E50</f>
        <v>3705</v>
      </c>
      <c r="E28" s="79">
        <f t="shared" ref="E28:E32" si="2">(D28-D27)/ABS(D27)</f>
        <v>-0.15022935779816513</v>
      </c>
    </row>
    <row r="29" spans="1:5" x14ac:dyDescent="0.3">
      <c r="A29" s="76" t="s">
        <v>50</v>
      </c>
      <c r="B29" s="77"/>
      <c r="C29" s="77"/>
      <c r="D29" s="78"/>
      <c r="E29" s="79">
        <f t="shared" si="2"/>
        <v>-1</v>
      </c>
    </row>
    <row r="30" spans="1:5" x14ac:dyDescent="0.3">
      <c r="A30" s="76" t="s">
        <v>51</v>
      </c>
      <c r="B30" s="77"/>
      <c r="C30" s="77"/>
      <c r="D30" s="78"/>
      <c r="E30" s="79" t="e">
        <f t="shared" si="2"/>
        <v>#DIV/0!</v>
      </c>
    </row>
    <row r="31" spans="1:5" x14ac:dyDescent="0.3">
      <c r="A31" s="76" t="s">
        <v>52</v>
      </c>
      <c r="B31" s="77"/>
      <c r="C31" s="77"/>
      <c r="D31" s="78"/>
      <c r="E31" s="79" t="e">
        <f t="shared" si="2"/>
        <v>#DIV/0!</v>
      </c>
    </row>
    <row r="32" spans="1:5" ht="15" thickBot="1" x14ac:dyDescent="0.35">
      <c r="A32" s="80" t="s">
        <v>53</v>
      </c>
      <c r="B32" s="81"/>
      <c r="C32" s="81"/>
      <c r="D32" s="82"/>
      <c r="E32" s="83" t="e">
        <f t="shared" si="2"/>
        <v>#DIV/0!</v>
      </c>
    </row>
    <row r="33" spans="1:5" ht="16.2" thickBot="1" x14ac:dyDescent="0.35">
      <c r="A33" s="84"/>
      <c r="B33" s="86">
        <f>SUM(B21:B32)</f>
        <v>33</v>
      </c>
      <c r="C33" s="87">
        <f>SUM(C21:C32)</f>
        <v>77</v>
      </c>
      <c r="D33" s="88">
        <f>SUM(D21:D32)</f>
        <v>31431.75</v>
      </c>
      <c r="E33" s="85"/>
    </row>
  </sheetData>
  <mergeCells count="2">
    <mergeCell ref="A1:E1"/>
    <mergeCell ref="A19:E19"/>
  </mergeCells>
  <phoneticPr fontId="1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7C6F7-09F4-4511-A379-C1D78CED6449}">
  <sheetPr codeName="Hoja4"/>
  <dimension ref="A1:L349"/>
  <sheetViews>
    <sheetView showGridLines="0" workbookViewId="0">
      <selection activeCell="A10" sqref="A10"/>
    </sheetView>
  </sheetViews>
  <sheetFormatPr baseColWidth="10" defaultRowHeight="14.4" x14ac:dyDescent="0.3"/>
  <cols>
    <col min="3" max="3" width="20.6640625" customWidth="1"/>
    <col min="4" max="4" width="13.5546875" customWidth="1"/>
    <col min="7" max="7" width="15.5546875" customWidth="1"/>
  </cols>
  <sheetData>
    <row r="1" spans="1:8" ht="24.6" x14ac:dyDescent="0.3">
      <c r="A1" s="20"/>
      <c r="B1" s="304" t="s">
        <v>7</v>
      </c>
      <c r="C1" s="305"/>
      <c r="D1" s="305"/>
      <c r="E1" s="305"/>
      <c r="F1" s="305"/>
    </row>
    <row r="2" spans="1:8" ht="17.399999999999999" x14ac:dyDescent="0.3">
      <c r="A2" s="60"/>
      <c r="B2" s="288" t="s">
        <v>609</v>
      </c>
      <c r="C2" s="306"/>
      <c r="D2" s="306"/>
      <c r="E2" s="306"/>
      <c r="F2" s="306"/>
      <c r="G2" s="58"/>
    </row>
    <row r="3" spans="1:8" ht="18" thickBot="1" x14ac:dyDescent="0.35">
      <c r="A3" s="59"/>
      <c r="B3" s="363" t="s">
        <v>8</v>
      </c>
      <c r="C3" s="305"/>
      <c r="D3" s="305"/>
      <c r="E3" s="305"/>
      <c r="F3" s="305"/>
    </row>
    <row r="4" spans="1:8" ht="31.8" thickBot="1" x14ac:dyDescent="0.35">
      <c r="A4" s="21" t="s">
        <v>0</v>
      </c>
      <c r="B4" s="4" t="s">
        <v>88</v>
      </c>
      <c r="C4" s="5" t="s">
        <v>2</v>
      </c>
      <c r="D4" s="6" t="s">
        <v>3</v>
      </c>
      <c r="E4" s="7" t="s">
        <v>4</v>
      </c>
      <c r="F4" s="281" t="s">
        <v>5</v>
      </c>
      <c r="G4" s="282"/>
    </row>
    <row r="5" spans="1:8" x14ac:dyDescent="0.3">
      <c r="A5" s="227"/>
      <c r="B5" s="228"/>
      <c r="C5" s="228"/>
      <c r="D5" s="215"/>
      <c r="E5" s="169"/>
      <c r="F5" s="364"/>
      <c r="G5" s="365"/>
    </row>
    <row r="6" spans="1:8" x14ac:dyDescent="0.3">
      <c r="A6" s="229">
        <v>45904</v>
      </c>
      <c r="B6" s="185" t="s">
        <v>36</v>
      </c>
      <c r="C6" s="185" t="s">
        <v>615</v>
      </c>
      <c r="D6" s="187">
        <v>210</v>
      </c>
      <c r="E6" s="17" t="s">
        <v>17</v>
      </c>
      <c r="F6" s="272" t="s">
        <v>616</v>
      </c>
      <c r="G6" s="362"/>
      <c r="H6" s="189"/>
    </row>
    <row r="7" spans="1:8" x14ac:dyDescent="0.3">
      <c r="A7" s="193">
        <v>45905</v>
      </c>
      <c r="B7" s="185" t="s">
        <v>58</v>
      </c>
      <c r="C7" s="109" t="s">
        <v>253</v>
      </c>
      <c r="D7" s="187">
        <v>250</v>
      </c>
      <c r="E7" s="17" t="s">
        <v>18</v>
      </c>
      <c r="F7" s="268"/>
      <c r="G7" s="360"/>
    </row>
    <row r="8" spans="1:8" x14ac:dyDescent="0.3">
      <c r="A8" s="229">
        <v>45905</v>
      </c>
      <c r="B8" s="185" t="s">
        <v>36</v>
      </c>
      <c r="C8" s="185" t="s">
        <v>253</v>
      </c>
      <c r="D8" s="222">
        <v>140</v>
      </c>
      <c r="E8" s="17" t="s">
        <v>18</v>
      </c>
      <c r="F8" s="272" t="s">
        <v>603</v>
      </c>
      <c r="G8" s="362"/>
    </row>
    <row r="9" spans="1:8" x14ac:dyDescent="0.3">
      <c r="A9" s="201">
        <v>45909</v>
      </c>
      <c r="B9" s="185" t="s">
        <v>95</v>
      </c>
      <c r="C9" s="185" t="s">
        <v>352</v>
      </c>
      <c r="D9" s="222">
        <v>972</v>
      </c>
      <c r="E9" s="17" t="s">
        <v>17</v>
      </c>
      <c r="F9" s="272"/>
      <c r="G9" s="362"/>
    </row>
    <row r="10" spans="1:8" x14ac:dyDescent="0.3">
      <c r="A10" s="229">
        <v>45925</v>
      </c>
      <c r="B10" s="185" t="s">
        <v>187</v>
      </c>
      <c r="C10" s="185" t="s">
        <v>644</v>
      </c>
      <c r="D10" s="222">
        <v>5000</v>
      </c>
      <c r="E10" s="17" t="s">
        <v>18</v>
      </c>
      <c r="F10" s="272" t="s">
        <v>645</v>
      </c>
      <c r="G10" s="362"/>
    </row>
    <row r="11" spans="1:8" x14ac:dyDescent="0.3">
      <c r="A11" s="175"/>
      <c r="B11" s="109"/>
      <c r="C11" s="109"/>
      <c r="D11" s="222"/>
      <c r="E11" s="17"/>
      <c r="F11" s="272"/>
      <c r="G11" s="362"/>
    </row>
    <row r="12" spans="1:8" x14ac:dyDescent="0.3">
      <c r="A12" s="175"/>
      <c r="B12" s="17"/>
      <c r="C12" s="109"/>
      <c r="D12" s="230"/>
      <c r="E12" s="17"/>
      <c r="F12" s="272"/>
      <c r="G12" s="362"/>
    </row>
    <row r="13" spans="1:8" x14ac:dyDescent="0.3">
      <c r="A13" s="193"/>
      <c r="B13" s="17"/>
      <c r="C13" s="109"/>
      <c r="D13" s="160"/>
      <c r="E13" s="37"/>
      <c r="F13" s="272"/>
      <c r="G13" s="362"/>
    </row>
    <row r="14" spans="1:8" x14ac:dyDescent="0.3">
      <c r="A14" s="193"/>
      <c r="B14" s="17"/>
      <c r="C14" s="109"/>
      <c r="D14" s="160"/>
      <c r="E14" s="37"/>
      <c r="F14" s="268"/>
      <c r="G14" s="360"/>
    </row>
    <row r="15" spans="1:8" x14ac:dyDescent="0.3">
      <c r="A15" s="193"/>
      <c r="B15" s="17"/>
      <c r="C15" s="109"/>
      <c r="D15" s="160"/>
      <c r="E15" s="37"/>
      <c r="F15" s="272"/>
      <c r="G15" s="362"/>
    </row>
    <row r="16" spans="1:8" x14ac:dyDescent="0.3">
      <c r="A16" s="193"/>
      <c r="B16" s="17"/>
      <c r="C16" s="109"/>
      <c r="D16" s="160"/>
      <c r="E16" s="37"/>
      <c r="F16" s="268"/>
      <c r="G16" s="360"/>
    </row>
    <row r="17" spans="1:8" x14ac:dyDescent="0.3">
      <c r="A17" s="176"/>
      <c r="B17" s="188"/>
      <c r="C17" s="185"/>
      <c r="D17" s="186"/>
      <c r="E17" s="37"/>
      <c r="F17" s="268"/>
      <c r="G17" s="360"/>
    </row>
    <row r="18" spans="1:8" x14ac:dyDescent="0.3">
      <c r="A18" s="193"/>
      <c r="B18" s="17"/>
      <c r="C18" s="109"/>
      <c r="D18" s="186"/>
      <c r="E18" s="37"/>
      <c r="F18" s="358"/>
      <c r="G18" s="359"/>
    </row>
    <row r="19" spans="1:8" x14ac:dyDescent="0.3">
      <c r="A19" s="176"/>
      <c r="B19" s="188"/>
      <c r="C19" s="185"/>
      <c r="D19" s="186"/>
      <c r="E19" s="37"/>
      <c r="F19" s="268"/>
      <c r="G19" s="360"/>
    </row>
    <row r="20" spans="1:8" x14ac:dyDescent="0.3">
      <c r="A20" s="193"/>
      <c r="B20" s="17"/>
      <c r="C20" s="109"/>
      <c r="D20" s="186"/>
      <c r="E20" s="37"/>
      <c r="F20" s="358"/>
      <c r="G20" s="359"/>
    </row>
    <row r="21" spans="1:8" x14ac:dyDescent="0.3">
      <c r="A21" s="193"/>
      <c r="B21" s="109"/>
      <c r="C21" s="109"/>
      <c r="D21" s="187"/>
      <c r="E21" s="37"/>
      <c r="F21" s="268"/>
      <c r="G21" s="360"/>
    </row>
    <row r="22" spans="1:8" x14ac:dyDescent="0.3">
      <c r="A22" s="193"/>
      <c r="B22" s="109"/>
      <c r="C22" s="109"/>
      <c r="D22" s="42"/>
      <c r="E22" s="37"/>
      <c r="F22" s="358"/>
      <c r="G22" s="359"/>
    </row>
    <row r="23" spans="1:8" x14ac:dyDescent="0.3">
      <c r="A23" s="193"/>
      <c r="B23" s="109"/>
      <c r="C23" s="109"/>
      <c r="D23" s="42"/>
      <c r="E23" s="37"/>
      <c r="F23" s="268"/>
      <c r="G23" s="360"/>
    </row>
    <row r="24" spans="1:8" x14ac:dyDescent="0.3">
      <c r="A24" s="193"/>
      <c r="B24" s="109"/>
      <c r="C24" s="109"/>
      <c r="D24" s="42"/>
      <c r="E24" s="37"/>
      <c r="F24" s="268"/>
      <c r="G24" s="360"/>
    </row>
    <row r="25" spans="1:8" ht="15" thickBot="1" x14ac:dyDescent="0.35">
      <c r="A25" s="194"/>
      <c r="B25" s="183"/>
      <c r="C25" s="183"/>
      <c r="D25" s="195"/>
      <c r="E25" s="196"/>
      <c r="F25" s="321"/>
      <c r="G25" s="361"/>
    </row>
    <row r="26" spans="1:8" x14ac:dyDescent="0.3">
      <c r="D26" s="101">
        <f>SUM(D5:D25)</f>
        <v>6572</v>
      </c>
    </row>
    <row r="27" spans="1:8" x14ac:dyDescent="0.3">
      <c r="D27" s="101"/>
    </row>
    <row r="28" spans="1:8" ht="17.399999999999999" x14ac:dyDescent="0.3">
      <c r="A28" s="60"/>
      <c r="B28" s="288" t="s">
        <v>556</v>
      </c>
      <c r="C28" s="306"/>
      <c r="D28" s="306"/>
      <c r="E28" s="306"/>
      <c r="F28" s="306"/>
      <c r="G28" s="58"/>
    </row>
    <row r="29" spans="1:8" ht="18" thickBot="1" x14ac:dyDescent="0.35">
      <c r="A29" s="59"/>
      <c r="B29" s="363" t="s">
        <v>8</v>
      </c>
      <c r="C29" s="305"/>
      <c r="D29" s="305"/>
      <c r="E29" s="305"/>
      <c r="F29" s="305"/>
    </row>
    <row r="30" spans="1:8" ht="31.8" thickBot="1" x14ac:dyDescent="0.35">
      <c r="A30" s="21" t="s">
        <v>0</v>
      </c>
      <c r="B30" s="4" t="s">
        <v>88</v>
      </c>
      <c r="C30" s="5" t="s">
        <v>2</v>
      </c>
      <c r="D30" s="6" t="s">
        <v>3</v>
      </c>
      <c r="E30" s="7" t="s">
        <v>4</v>
      </c>
      <c r="F30" s="281" t="s">
        <v>5</v>
      </c>
      <c r="G30" s="282"/>
    </row>
    <row r="31" spans="1:8" x14ac:dyDescent="0.3">
      <c r="A31" s="227"/>
      <c r="B31" s="228"/>
      <c r="C31" s="228"/>
      <c r="D31" s="215"/>
      <c r="E31" s="169"/>
      <c r="F31" s="364"/>
      <c r="G31" s="365"/>
    </row>
    <row r="32" spans="1:8" x14ac:dyDescent="0.3">
      <c r="A32" s="229">
        <v>45875</v>
      </c>
      <c r="B32" s="185" t="s">
        <v>36</v>
      </c>
      <c r="C32" s="165" t="s">
        <v>253</v>
      </c>
      <c r="D32" s="232">
        <v>140</v>
      </c>
      <c r="E32" s="53" t="s">
        <v>17</v>
      </c>
      <c r="F32" s="272" t="s">
        <v>603</v>
      </c>
      <c r="G32" s="362"/>
      <c r="H32" s="189"/>
    </row>
    <row r="33" spans="1:8" x14ac:dyDescent="0.3">
      <c r="A33" s="193">
        <v>45875</v>
      </c>
      <c r="B33" s="185" t="s">
        <v>95</v>
      </c>
      <c r="C33" s="95" t="s">
        <v>558</v>
      </c>
      <c r="D33" s="232">
        <v>315</v>
      </c>
      <c r="E33" s="53" t="s">
        <v>17</v>
      </c>
      <c r="F33" s="268" t="s">
        <v>559</v>
      </c>
      <c r="G33" s="360"/>
    </row>
    <row r="34" spans="1:8" x14ac:dyDescent="0.3">
      <c r="A34" s="229">
        <v>45877</v>
      </c>
      <c r="B34" s="185" t="s">
        <v>578</v>
      </c>
      <c r="C34" s="185" t="s">
        <v>579</v>
      </c>
      <c r="D34" s="222">
        <v>10</v>
      </c>
      <c r="E34" s="17" t="s">
        <v>17</v>
      </c>
      <c r="F34" s="272" t="s">
        <v>580</v>
      </c>
      <c r="G34" s="362"/>
    </row>
    <row r="35" spans="1:8" x14ac:dyDescent="0.3">
      <c r="A35" s="201">
        <v>45877</v>
      </c>
      <c r="B35" s="185" t="s">
        <v>36</v>
      </c>
      <c r="C35" s="185" t="s">
        <v>579</v>
      </c>
      <c r="D35" s="222">
        <v>55</v>
      </c>
      <c r="E35" s="17" t="s">
        <v>17</v>
      </c>
      <c r="F35" s="272" t="s">
        <v>581</v>
      </c>
      <c r="G35" s="362"/>
    </row>
    <row r="36" spans="1:8" x14ac:dyDescent="0.3">
      <c r="A36" s="229">
        <v>45887</v>
      </c>
      <c r="B36" s="185" t="s">
        <v>36</v>
      </c>
      <c r="C36" s="165" t="s">
        <v>590</v>
      </c>
      <c r="D36" s="231">
        <v>1250</v>
      </c>
      <c r="E36" s="17" t="s">
        <v>17</v>
      </c>
      <c r="F36" s="291" t="s">
        <v>591</v>
      </c>
      <c r="G36" s="368"/>
    </row>
    <row r="37" spans="1:8" x14ac:dyDescent="0.3">
      <c r="A37" s="175">
        <v>45894</v>
      </c>
      <c r="B37" s="109" t="s">
        <v>36</v>
      </c>
      <c r="C37" s="109" t="s">
        <v>602</v>
      </c>
      <c r="D37" s="222">
        <v>1150</v>
      </c>
      <c r="E37" s="17" t="s">
        <v>17</v>
      </c>
      <c r="F37" s="272" t="s">
        <v>591</v>
      </c>
      <c r="G37" s="362"/>
    </row>
    <row r="38" spans="1:8" ht="15" thickBot="1" x14ac:dyDescent="0.35">
      <c r="A38" s="194"/>
      <c r="B38" s="183"/>
      <c r="C38" s="183"/>
      <c r="D38" s="195"/>
      <c r="E38" s="196"/>
      <c r="F38" s="321"/>
      <c r="G38" s="361"/>
    </row>
    <row r="39" spans="1:8" x14ac:dyDescent="0.3">
      <c r="D39" s="101">
        <f>SUM(D31:D38)</f>
        <v>2920</v>
      </c>
    </row>
    <row r="40" spans="1:8" x14ac:dyDescent="0.3">
      <c r="D40" s="101"/>
    </row>
    <row r="41" spans="1:8" ht="17.399999999999999" x14ac:dyDescent="0.3">
      <c r="A41" s="60"/>
      <c r="B41" s="288" t="s">
        <v>504</v>
      </c>
      <c r="C41" s="306"/>
      <c r="D41" s="306"/>
      <c r="E41" s="306"/>
      <c r="F41" s="306"/>
      <c r="G41" s="58"/>
    </row>
    <row r="42" spans="1:8" ht="18" thickBot="1" x14ac:dyDescent="0.35">
      <c r="A42" s="59"/>
      <c r="B42" s="363" t="s">
        <v>8</v>
      </c>
      <c r="C42" s="305"/>
      <c r="D42" s="305"/>
      <c r="E42" s="305"/>
      <c r="F42" s="305"/>
    </row>
    <row r="43" spans="1:8" ht="31.8" thickBot="1" x14ac:dyDescent="0.35">
      <c r="A43" s="21" t="s">
        <v>0</v>
      </c>
      <c r="B43" s="4" t="s">
        <v>88</v>
      </c>
      <c r="C43" s="5" t="s">
        <v>2</v>
      </c>
      <c r="D43" s="6" t="s">
        <v>3</v>
      </c>
      <c r="E43" s="7" t="s">
        <v>4</v>
      </c>
      <c r="F43" s="281" t="s">
        <v>5</v>
      </c>
      <c r="G43" s="282"/>
    </row>
    <row r="44" spans="1:8" x14ac:dyDescent="0.3">
      <c r="A44" s="227">
        <v>45841</v>
      </c>
      <c r="B44" s="228" t="s">
        <v>62</v>
      </c>
      <c r="C44" s="237" t="s">
        <v>450</v>
      </c>
      <c r="D44" s="215">
        <v>402</v>
      </c>
      <c r="E44" s="226" t="s">
        <v>156</v>
      </c>
      <c r="F44" s="366" t="s">
        <v>505</v>
      </c>
      <c r="G44" s="367"/>
    </row>
    <row r="45" spans="1:8" x14ac:dyDescent="0.3">
      <c r="A45" s="229">
        <v>45841</v>
      </c>
      <c r="B45" s="185" t="s">
        <v>135</v>
      </c>
      <c r="C45" s="165" t="s">
        <v>506</v>
      </c>
      <c r="D45" s="187">
        <v>21377.439999999999</v>
      </c>
      <c r="E45" s="53" t="s">
        <v>161</v>
      </c>
      <c r="F45" s="291" t="s">
        <v>507</v>
      </c>
      <c r="G45" s="368"/>
      <c r="H45" s="189"/>
    </row>
    <row r="46" spans="1:8" x14ac:dyDescent="0.3">
      <c r="A46" s="193">
        <v>45841</v>
      </c>
      <c r="B46" s="185" t="s">
        <v>135</v>
      </c>
      <c r="C46" s="95" t="s">
        <v>508</v>
      </c>
      <c r="D46" s="232">
        <v>1090</v>
      </c>
      <c r="E46" s="53" t="s">
        <v>140</v>
      </c>
      <c r="F46" s="312" t="s">
        <v>509</v>
      </c>
      <c r="G46" s="370"/>
    </row>
    <row r="47" spans="1:8" x14ac:dyDescent="0.3">
      <c r="A47" s="229">
        <v>45842</v>
      </c>
      <c r="B47" s="185" t="s">
        <v>135</v>
      </c>
      <c r="C47" s="165" t="s">
        <v>510</v>
      </c>
      <c r="D47" s="231">
        <v>8129.02</v>
      </c>
      <c r="E47" s="53" t="s">
        <v>156</v>
      </c>
      <c r="F47" s="291" t="s">
        <v>511</v>
      </c>
      <c r="G47" s="368"/>
    </row>
    <row r="48" spans="1:8" x14ac:dyDescent="0.3">
      <c r="A48" s="201">
        <v>45842</v>
      </c>
      <c r="B48" s="185" t="s">
        <v>135</v>
      </c>
      <c r="C48" s="165" t="s">
        <v>188</v>
      </c>
      <c r="D48" s="231" t="s">
        <v>512</v>
      </c>
      <c r="E48" s="53" t="s">
        <v>161</v>
      </c>
      <c r="F48" s="291" t="s">
        <v>513</v>
      </c>
      <c r="G48" s="368"/>
    </row>
    <row r="49" spans="1:7" x14ac:dyDescent="0.3">
      <c r="A49" s="229">
        <v>45842</v>
      </c>
      <c r="B49" s="185" t="s">
        <v>135</v>
      </c>
      <c r="C49" s="165" t="s">
        <v>452</v>
      </c>
      <c r="D49" s="231">
        <v>17424</v>
      </c>
      <c r="E49" s="53" t="s">
        <v>161</v>
      </c>
      <c r="F49" s="291" t="s">
        <v>514</v>
      </c>
      <c r="G49" s="368"/>
    </row>
    <row r="50" spans="1:7" x14ac:dyDescent="0.3">
      <c r="A50" s="175">
        <v>45845</v>
      </c>
      <c r="B50" s="17" t="s">
        <v>447</v>
      </c>
      <c r="C50" s="109" t="s">
        <v>506</v>
      </c>
      <c r="D50" s="230" t="s">
        <v>520</v>
      </c>
      <c r="E50" s="17" t="s">
        <v>161</v>
      </c>
      <c r="F50" s="291" t="s">
        <v>507</v>
      </c>
      <c r="G50" s="368"/>
    </row>
    <row r="51" spans="1:7" x14ac:dyDescent="0.3">
      <c r="A51" s="175">
        <v>45847</v>
      </c>
      <c r="B51" s="17" t="s">
        <v>234</v>
      </c>
      <c r="C51" s="95" t="s">
        <v>521</v>
      </c>
      <c r="D51" s="230">
        <v>250</v>
      </c>
      <c r="E51" s="53" t="s">
        <v>522</v>
      </c>
      <c r="F51" s="291" t="s">
        <v>518</v>
      </c>
      <c r="G51" s="368"/>
    </row>
    <row r="52" spans="1:7" x14ac:dyDescent="0.3">
      <c r="A52" s="193">
        <v>45849</v>
      </c>
      <c r="B52" s="17" t="s">
        <v>120</v>
      </c>
      <c r="C52" s="95" t="s">
        <v>531</v>
      </c>
      <c r="D52" s="224">
        <v>5000</v>
      </c>
      <c r="E52" s="63" t="s">
        <v>156</v>
      </c>
      <c r="F52" s="291" t="s">
        <v>532</v>
      </c>
      <c r="G52" s="368"/>
    </row>
    <row r="53" spans="1:7" x14ac:dyDescent="0.3">
      <c r="A53" s="193">
        <v>45852</v>
      </c>
      <c r="B53" s="17" t="s">
        <v>120</v>
      </c>
      <c r="C53" s="95" t="s">
        <v>533</v>
      </c>
      <c r="D53" s="224">
        <v>10000</v>
      </c>
      <c r="E53" s="63" t="s">
        <v>161</v>
      </c>
      <c r="F53" s="312" t="s">
        <v>534</v>
      </c>
      <c r="G53" s="370"/>
    </row>
    <row r="54" spans="1:7" x14ac:dyDescent="0.3">
      <c r="A54" s="193">
        <v>45859</v>
      </c>
      <c r="B54" s="17" t="s">
        <v>135</v>
      </c>
      <c r="C54" s="95" t="s">
        <v>544</v>
      </c>
      <c r="D54" s="224">
        <v>12523.54</v>
      </c>
      <c r="E54" s="63" t="s">
        <v>156</v>
      </c>
      <c r="F54" s="291" t="s">
        <v>545</v>
      </c>
      <c r="G54" s="368"/>
    </row>
    <row r="55" spans="1:7" x14ac:dyDescent="0.3">
      <c r="A55" s="193">
        <v>45860</v>
      </c>
      <c r="B55" s="17" t="s">
        <v>416</v>
      </c>
      <c r="C55" s="95" t="s">
        <v>257</v>
      </c>
      <c r="D55" s="160">
        <v>870</v>
      </c>
      <c r="E55" s="37" t="s">
        <v>156</v>
      </c>
      <c r="F55" s="312" t="s">
        <v>546</v>
      </c>
      <c r="G55" s="370"/>
    </row>
    <row r="56" spans="1:7" x14ac:dyDescent="0.3">
      <c r="A56" s="176">
        <v>45861</v>
      </c>
      <c r="B56" s="188" t="s">
        <v>187</v>
      </c>
      <c r="C56" s="165" t="s">
        <v>547</v>
      </c>
      <c r="D56" s="186">
        <v>5000</v>
      </c>
      <c r="E56" s="37" t="s">
        <v>161</v>
      </c>
      <c r="F56" s="268" t="s">
        <v>548</v>
      </c>
      <c r="G56" s="360"/>
    </row>
    <row r="57" spans="1:7" x14ac:dyDescent="0.3">
      <c r="A57" s="193">
        <v>45862</v>
      </c>
      <c r="B57" s="17" t="s">
        <v>416</v>
      </c>
      <c r="C57" s="109" t="s">
        <v>253</v>
      </c>
      <c r="D57" s="186">
        <v>420</v>
      </c>
      <c r="E57" s="37" t="s">
        <v>18</v>
      </c>
      <c r="F57" s="358" t="s">
        <v>554</v>
      </c>
      <c r="G57" s="359"/>
    </row>
    <row r="58" spans="1:7" ht="15" thickBot="1" x14ac:dyDescent="0.35">
      <c r="A58" s="194"/>
      <c r="B58" s="183"/>
      <c r="C58" s="183"/>
      <c r="D58" s="195"/>
      <c r="E58" s="196"/>
      <c r="F58" s="321"/>
      <c r="G58" s="361"/>
    </row>
    <row r="59" spans="1:7" x14ac:dyDescent="0.3">
      <c r="D59" s="101">
        <f>SUM(D44:D58)</f>
        <v>82486</v>
      </c>
    </row>
    <row r="60" spans="1:7" x14ac:dyDescent="0.3">
      <c r="D60" s="101"/>
    </row>
    <row r="61" spans="1:7" ht="17.399999999999999" x14ac:dyDescent="0.3">
      <c r="A61" s="60"/>
      <c r="B61" s="288" t="s">
        <v>464</v>
      </c>
      <c r="C61" s="306"/>
      <c r="D61" s="306"/>
      <c r="E61" s="306"/>
      <c r="F61" s="306"/>
      <c r="G61" s="58"/>
    </row>
    <row r="62" spans="1:7" ht="18" thickBot="1" x14ac:dyDescent="0.35">
      <c r="A62" s="59"/>
      <c r="B62" s="363" t="s">
        <v>8</v>
      </c>
      <c r="C62" s="305"/>
      <c r="D62" s="305"/>
      <c r="E62" s="305"/>
      <c r="F62" s="305"/>
    </row>
    <row r="63" spans="1:7" ht="31.8" thickBot="1" x14ac:dyDescent="0.35">
      <c r="A63" s="21" t="s">
        <v>0</v>
      </c>
      <c r="B63" s="4" t="s">
        <v>88</v>
      </c>
      <c r="C63" s="5" t="s">
        <v>2</v>
      </c>
      <c r="D63" s="6" t="s">
        <v>3</v>
      </c>
      <c r="E63" s="7" t="s">
        <v>4</v>
      </c>
      <c r="F63" s="281" t="s">
        <v>5</v>
      </c>
      <c r="G63" s="282"/>
    </row>
    <row r="64" spans="1:7" x14ac:dyDescent="0.3">
      <c r="A64" s="430">
        <v>45816</v>
      </c>
      <c r="B64" s="431" t="s">
        <v>187</v>
      </c>
      <c r="C64" s="432" t="s">
        <v>481</v>
      </c>
      <c r="D64" s="215">
        <v>6000</v>
      </c>
      <c r="E64" s="226" t="s">
        <v>156</v>
      </c>
      <c r="F64" s="371"/>
      <c r="G64" s="372"/>
    </row>
    <row r="65" spans="1:8" x14ac:dyDescent="0.3">
      <c r="A65" s="376"/>
      <c r="B65" s="336"/>
      <c r="C65" s="378"/>
      <c r="D65" s="187">
        <v>4000</v>
      </c>
      <c r="E65" s="53" t="s">
        <v>161</v>
      </c>
      <c r="F65" s="373"/>
      <c r="G65" s="374"/>
      <c r="H65" s="189"/>
    </row>
    <row r="66" spans="1:8" x14ac:dyDescent="0.3">
      <c r="A66" s="175">
        <v>45819</v>
      </c>
      <c r="B66" s="188" t="s">
        <v>137</v>
      </c>
      <c r="C66" s="95" t="s">
        <v>482</v>
      </c>
      <c r="D66" s="187" t="s">
        <v>483</v>
      </c>
      <c r="E66" s="53" t="s">
        <v>185</v>
      </c>
      <c r="F66" s="312" t="s">
        <v>474</v>
      </c>
      <c r="G66" s="370"/>
    </row>
    <row r="67" spans="1:8" x14ac:dyDescent="0.3">
      <c r="A67" s="176">
        <v>45820</v>
      </c>
      <c r="B67" s="188" t="s">
        <v>137</v>
      </c>
      <c r="C67" s="165" t="s">
        <v>475</v>
      </c>
      <c r="D67" s="160" t="s">
        <v>484</v>
      </c>
      <c r="E67" s="17" t="s">
        <v>156</v>
      </c>
      <c r="F67" s="216"/>
      <c r="G67" s="217"/>
    </row>
    <row r="68" spans="1:8" x14ac:dyDescent="0.3">
      <c r="A68" s="375">
        <v>45820</v>
      </c>
      <c r="B68" s="335" t="s">
        <v>187</v>
      </c>
      <c r="C68" s="377" t="s">
        <v>475</v>
      </c>
      <c r="D68" s="224">
        <v>3500</v>
      </c>
      <c r="E68" s="53" t="s">
        <v>156</v>
      </c>
      <c r="F68" s="379"/>
      <c r="G68" s="380"/>
    </row>
    <row r="69" spans="1:8" x14ac:dyDescent="0.3">
      <c r="A69" s="376"/>
      <c r="B69" s="336"/>
      <c r="C69" s="378"/>
      <c r="D69" s="160">
        <v>500</v>
      </c>
      <c r="E69" s="17" t="s">
        <v>161</v>
      </c>
      <c r="F69" s="381"/>
      <c r="G69" s="382"/>
    </row>
    <row r="70" spans="1:8" x14ac:dyDescent="0.3">
      <c r="A70" s="176">
        <v>45825</v>
      </c>
      <c r="B70" s="188" t="s">
        <v>135</v>
      </c>
      <c r="C70" s="165" t="s">
        <v>488</v>
      </c>
      <c r="D70" s="222" t="s">
        <v>489</v>
      </c>
      <c r="E70" s="53" t="s">
        <v>311</v>
      </c>
      <c r="F70" s="322" t="s">
        <v>490</v>
      </c>
      <c r="G70" s="369"/>
    </row>
    <row r="71" spans="1:8" x14ac:dyDescent="0.3">
      <c r="A71" s="175">
        <v>45826</v>
      </c>
      <c r="B71" s="17" t="s">
        <v>135</v>
      </c>
      <c r="C71" s="95" t="s">
        <v>450</v>
      </c>
      <c r="D71" s="222" t="s">
        <v>491</v>
      </c>
      <c r="E71" s="53" t="s">
        <v>161</v>
      </c>
      <c r="F71" s="312" t="s">
        <v>492</v>
      </c>
      <c r="G71" s="370"/>
    </row>
    <row r="72" spans="1:8" x14ac:dyDescent="0.3">
      <c r="A72" s="175">
        <v>45830</v>
      </c>
      <c r="B72" s="17" t="s">
        <v>187</v>
      </c>
      <c r="C72" s="95" t="s">
        <v>493</v>
      </c>
      <c r="D72" s="222">
        <v>10000</v>
      </c>
      <c r="E72" s="53" t="s">
        <v>156</v>
      </c>
      <c r="F72" s="291" t="s">
        <v>494</v>
      </c>
      <c r="G72" s="368"/>
    </row>
    <row r="73" spans="1:8" x14ac:dyDescent="0.3">
      <c r="A73" s="175">
        <v>45831</v>
      </c>
      <c r="B73" s="17" t="s">
        <v>135</v>
      </c>
      <c r="C73" s="95" t="s">
        <v>481</v>
      </c>
      <c r="D73" s="222" t="s">
        <v>495</v>
      </c>
      <c r="E73" s="53" t="s">
        <v>156</v>
      </c>
      <c r="F73" s="291" t="s">
        <v>496</v>
      </c>
      <c r="G73" s="368"/>
    </row>
    <row r="74" spans="1:8" x14ac:dyDescent="0.3">
      <c r="A74" s="193"/>
      <c r="B74" s="109"/>
      <c r="C74" s="109"/>
      <c r="D74" s="42"/>
      <c r="E74" s="37"/>
      <c r="F74" s="268"/>
      <c r="G74" s="360"/>
    </row>
    <row r="75" spans="1:8" ht="15" thickBot="1" x14ac:dyDescent="0.35">
      <c r="A75" s="194"/>
      <c r="B75" s="183"/>
      <c r="C75" s="183"/>
      <c r="D75" s="195"/>
      <c r="E75" s="196"/>
      <c r="F75" s="321"/>
      <c r="G75" s="361"/>
    </row>
    <row r="76" spans="1:8" x14ac:dyDescent="0.3">
      <c r="D76" s="101">
        <f>SUM(D64:D75)</f>
        <v>24000</v>
      </c>
    </row>
    <row r="77" spans="1:8" x14ac:dyDescent="0.3">
      <c r="D77" s="101"/>
    </row>
    <row r="78" spans="1:8" ht="17.399999999999999" x14ac:dyDescent="0.3">
      <c r="A78" s="60"/>
      <c r="B78" s="288" t="s">
        <v>404</v>
      </c>
      <c r="C78" s="306"/>
      <c r="D78" s="306"/>
      <c r="E78" s="306"/>
      <c r="F78" s="306"/>
      <c r="G78" s="58"/>
    </row>
    <row r="79" spans="1:8" ht="18" thickBot="1" x14ac:dyDescent="0.35">
      <c r="A79" s="59"/>
      <c r="B79" s="363" t="s">
        <v>8</v>
      </c>
      <c r="C79" s="305"/>
      <c r="D79" s="305"/>
      <c r="E79" s="305"/>
      <c r="F79" s="305"/>
    </row>
    <row r="80" spans="1:8" ht="31.8" thickBot="1" x14ac:dyDescent="0.35">
      <c r="A80" s="21" t="s">
        <v>0</v>
      </c>
      <c r="B80" s="4" t="s">
        <v>88</v>
      </c>
      <c r="C80" s="5" t="s">
        <v>2</v>
      </c>
      <c r="D80" s="6" t="s">
        <v>3</v>
      </c>
      <c r="E80" s="7" t="s">
        <v>4</v>
      </c>
      <c r="F80" s="281" t="s">
        <v>5</v>
      </c>
      <c r="G80" s="282"/>
    </row>
    <row r="81" spans="1:8" x14ac:dyDescent="0.3">
      <c r="A81" s="190">
        <v>45776</v>
      </c>
      <c r="B81" s="191" t="s">
        <v>226</v>
      </c>
      <c r="C81" s="199" t="s">
        <v>227</v>
      </c>
      <c r="D81" s="192" t="s">
        <v>398</v>
      </c>
      <c r="E81" s="171" t="s">
        <v>399</v>
      </c>
      <c r="F81" s="421"/>
      <c r="G81" s="367"/>
    </row>
    <row r="82" spans="1:8" x14ac:dyDescent="0.3">
      <c r="A82" s="193">
        <v>45776</v>
      </c>
      <c r="B82" s="109" t="s">
        <v>400</v>
      </c>
      <c r="C82" s="95" t="s">
        <v>313</v>
      </c>
      <c r="D82" s="42">
        <v>84</v>
      </c>
      <c r="E82" s="37" t="s">
        <v>17</v>
      </c>
      <c r="F82" s="272" t="s">
        <v>401</v>
      </c>
      <c r="G82" s="362"/>
      <c r="H82" s="189"/>
    </row>
    <row r="83" spans="1:8" x14ac:dyDescent="0.3">
      <c r="A83" s="193">
        <v>45777</v>
      </c>
      <c r="B83" s="109" t="s">
        <v>187</v>
      </c>
      <c r="C83" s="95" t="s">
        <v>402</v>
      </c>
      <c r="D83" s="42">
        <v>10000</v>
      </c>
      <c r="E83" s="37" t="s">
        <v>156</v>
      </c>
      <c r="F83" s="291" t="s">
        <v>403</v>
      </c>
      <c r="G83" s="368"/>
    </row>
    <row r="84" spans="1:8" x14ac:dyDescent="0.3">
      <c r="A84" s="200">
        <v>45783</v>
      </c>
      <c r="B84" s="149" t="s">
        <v>416</v>
      </c>
      <c r="C84" s="154" t="s">
        <v>386</v>
      </c>
      <c r="D84" s="100">
        <v>98</v>
      </c>
      <c r="E84" s="17" t="s">
        <v>156</v>
      </c>
      <c r="F84" s="422" t="s">
        <v>314</v>
      </c>
      <c r="G84" s="423"/>
    </row>
    <row r="85" spans="1:8" x14ac:dyDescent="0.3">
      <c r="A85" s="201">
        <v>45790</v>
      </c>
      <c r="B85" s="149" t="s">
        <v>135</v>
      </c>
      <c r="C85" s="138" t="s">
        <v>439</v>
      </c>
      <c r="D85" s="160">
        <v>15583.76</v>
      </c>
      <c r="E85" s="37" t="s">
        <v>161</v>
      </c>
      <c r="F85" s="268"/>
      <c r="G85" s="360"/>
    </row>
    <row r="86" spans="1:8" x14ac:dyDescent="0.3">
      <c r="A86" s="193">
        <v>45791</v>
      </c>
      <c r="B86" s="17" t="s">
        <v>135</v>
      </c>
      <c r="C86" s="63" t="s">
        <v>378</v>
      </c>
      <c r="D86" s="160">
        <v>6912.96</v>
      </c>
      <c r="E86" s="37" t="s">
        <v>161</v>
      </c>
      <c r="F86" s="272" t="s">
        <v>440</v>
      </c>
      <c r="G86" s="362"/>
    </row>
    <row r="87" spans="1:8" x14ac:dyDescent="0.3">
      <c r="A87" s="375">
        <v>45791</v>
      </c>
      <c r="B87" s="335" t="s">
        <v>135</v>
      </c>
      <c r="C87" s="341" t="s">
        <v>441</v>
      </c>
      <c r="D87" s="160">
        <v>4802</v>
      </c>
      <c r="E87" s="37" t="s">
        <v>156</v>
      </c>
      <c r="F87" s="424" t="s">
        <v>442</v>
      </c>
      <c r="G87" s="425"/>
    </row>
    <row r="88" spans="1:8" x14ac:dyDescent="0.3">
      <c r="A88" s="376"/>
      <c r="B88" s="336"/>
      <c r="C88" s="342"/>
      <c r="D88" s="160">
        <v>2000</v>
      </c>
      <c r="E88" s="37" t="s">
        <v>443</v>
      </c>
      <c r="F88" s="426"/>
      <c r="G88" s="427"/>
    </row>
    <row r="89" spans="1:8" x14ac:dyDescent="0.3">
      <c r="A89" s="193">
        <v>45792</v>
      </c>
      <c r="B89" s="17" t="s">
        <v>187</v>
      </c>
      <c r="C89" s="109" t="s">
        <v>444</v>
      </c>
      <c r="D89" s="160">
        <v>5000</v>
      </c>
      <c r="E89" s="37" t="s">
        <v>445</v>
      </c>
      <c r="F89" s="353"/>
      <c r="G89" s="417"/>
    </row>
    <row r="90" spans="1:8" x14ac:dyDescent="0.3">
      <c r="A90" s="193">
        <v>45796</v>
      </c>
      <c r="B90" s="17" t="s">
        <v>135</v>
      </c>
      <c r="C90" s="95" t="s">
        <v>446</v>
      </c>
      <c r="D90" s="160"/>
      <c r="E90" s="37"/>
      <c r="F90" s="125"/>
      <c r="G90" s="198"/>
    </row>
    <row r="91" spans="1:8" x14ac:dyDescent="0.3">
      <c r="A91" s="193">
        <v>45797</v>
      </c>
      <c r="B91" s="17" t="s">
        <v>447</v>
      </c>
      <c r="C91" s="95" t="s">
        <v>257</v>
      </c>
      <c r="D91" s="160">
        <v>1250</v>
      </c>
      <c r="E91" s="37" t="s">
        <v>156</v>
      </c>
      <c r="F91" s="272" t="s">
        <v>448</v>
      </c>
      <c r="G91" s="362"/>
    </row>
    <row r="92" spans="1:8" x14ac:dyDescent="0.3">
      <c r="A92" s="193">
        <v>45797</v>
      </c>
      <c r="B92" s="17" t="s">
        <v>36</v>
      </c>
      <c r="C92" s="95" t="s">
        <v>449</v>
      </c>
      <c r="D92" s="160">
        <v>1092.3</v>
      </c>
      <c r="E92" s="37" t="s">
        <v>161</v>
      </c>
      <c r="F92" s="46"/>
      <c r="G92" s="197"/>
    </row>
    <row r="93" spans="1:8" x14ac:dyDescent="0.3">
      <c r="A93" s="193">
        <v>45798</v>
      </c>
      <c r="B93" s="17" t="s">
        <v>187</v>
      </c>
      <c r="C93" s="95" t="s">
        <v>449</v>
      </c>
      <c r="D93" s="160">
        <v>10000</v>
      </c>
      <c r="E93" s="37" t="s">
        <v>161</v>
      </c>
      <c r="F93" s="353"/>
      <c r="G93" s="417"/>
    </row>
    <row r="94" spans="1:8" x14ac:dyDescent="0.3">
      <c r="A94" s="375">
        <v>45798</v>
      </c>
      <c r="B94" s="149" t="s">
        <v>187</v>
      </c>
      <c r="C94" s="341" t="s">
        <v>450</v>
      </c>
      <c r="D94" s="161">
        <v>10000</v>
      </c>
      <c r="E94" s="37" t="s">
        <v>161</v>
      </c>
      <c r="F94" s="428"/>
      <c r="G94" s="429"/>
    </row>
    <row r="95" spans="1:8" x14ac:dyDescent="0.3">
      <c r="A95" s="376"/>
      <c r="B95" s="159" t="s">
        <v>366</v>
      </c>
      <c r="C95" s="342"/>
      <c r="D95" s="161" t="s">
        <v>451</v>
      </c>
      <c r="E95" s="37" t="s">
        <v>161</v>
      </c>
      <c r="F95" s="381"/>
      <c r="G95" s="382"/>
    </row>
    <row r="96" spans="1:8" x14ac:dyDescent="0.3">
      <c r="A96" s="193">
        <v>45799</v>
      </c>
      <c r="B96" s="17" t="s">
        <v>187</v>
      </c>
      <c r="C96" s="95" t="s">
        <v>452</v>
      </c>
      <c r="D96" s="161" t="s">
        <v>345</v>
      </c>
      <c r="E96" s="37" t="s">
        <v>161</v>
      </c>
      <c r="F96" s="353"/>
      <c r="G96" s="417"/>
    </row>
    <row r="97" spans="1:8" x14ac:dyDescent="0.3">
      <c r="A97" s="203">
        <v>45803</v>
      </c>
      <c r="B97" s="204" t="s">
        <v>95</v>
      </c>
      <c r="C97" s="208" t="s">
        <v>466</v>
      </c>
      <c r="D97" s="205">
        <v>700</v>
      </c>
      <c r="E97" s="206" t="s">
        <v>161</v>
      </c>
      <c r="F97" s="162" t="s">
        <v>467</v>
      </c>
      <c r="G97" s="207"/>
    </row>
    <row r="98" spans="1:8" x14ac:dyDescent="0.3">
      <c r="A98" s="203">
        <v>45803</v>
      </c>
      <c r="B98" s="204" t="s">
        <v>187</v>
      </c>
      <c r="C98" s="208" t="s">
        <v>463</v>
      </c>
      <c r="D98" s="205">
        <v>10000</v>
      </c>
      <c r="E98" s="206" t="s">
        <v>161</v>
      </c>
      <c r="F98" s="162"/>
      <c r="G98" s="207"/>
    </row>
    <row r="99" spans="1:8" ht="15" thickBot="1" x14ac:dyDescent="0.35">
      <c r="A99" s="194">
        <v>45805</v>
      </c>
      <c r="B99" s="183" t="s">
        <v>36</v>
      </c>
      <c r="C99" s="212" t="s">
        <v>257</v>
      </c>
      <c r="D99" s="202">
        <v>870</v>
      </c>
      <c r="E99" s="196" t="s">
        <v>17</v>
      </c>
      <c r="F99" s="418" t="s">
        <v>468</v>
      </c>
      <c r="G99" s="419"/>
    </row>
    <row r="100" spans="1:8" x14ac:dyDescent="0.3">
      <c r="D100" s="101">
        <f>SUM(D81:D99)</f>
        <v>78393.02</v>
      </c>
    </row>
    <row r="101" spans="1:8" x14ac:dyDescent="0.3">
      <c r="D101" s="101"/>
    </row>
    <row r="102" spans="1:8" ht="17.399999999999999" x14ac:dyDescent="0.3">
      <c r="A102" s="60"/>
      <c r="B102" s="288" t="s">
        <v>333</v>
      </c>
      <c r="C102" s="306"/>
      <c r="D102" s="306"/>
      <c r="E102" s="306"/>
      <c r="F102" s="306"/>
      <c r="G102" s="58"/>
    </row>
    <row r="103" spans="1:8" ht="18" thickBot="1" x14ac:dyDescent="0.35">
      <c r="A103" s="59"/>
      <c r="B103" s="363" t="s">
        <v>8</v>
      </c>
      <c r="C103" s="305"/>
      <c r="D103" s="305"/>
      <c r="E103" s="305"/>
      <c r="F103" s="305"/>
    </row>
    <row r="104" spans="1:8" ht="31.2" x14ac:dyDescent="0.3">
      <c r="A104" s="21" t="s">
        <v>0</v>
      </c>
      <c r="B104" s="4" t="s">
        <v>88</v>
      </c>
      <c r="C104" s="5" t="s">
        <v>2</v>
      </c>
      <c r="D104" s="6" t="s">
        <v>3</v>
      </c>
      <c r="E104" s="7" t="s">
        <v>4</v>
      </c>
      <c r="F104" s="281" t="s">
        <v>5</v>
      </c>
      <c r="G104" s="282"/>
    </row>
    <row r="105" spans="1:8" x14ac:dyDescent="0.3">
      <c r="A105" s="150">
        <v>45749</v>
      </c>
      <c r="B105" s="149" t="s">
        <v>113</v>
      </c>
      <c r="C105" s="154" t="s">
        <v>342</v>
      </c>
      <c r="D105" s="137">
        <v>9453.08</v>
      </c>
      <c r="E105" s="37" t="s">
        <v>311</v>
      </c>
      <c r="F105" s="383" t="s">
        <v>343</v>
      </c>
      <c r="G105" s="384"/>
    </row>
    <row r="106" spans="1:8" x14ac:dyDescent="0.3">
      <c r="A106" s="129">
        <v>45749</v>
      </c>
      <c r="B106" s="149" t="s">
        <v>187</v>
      </c>
      <c r="C106" s="138" t="s">
        <v>344</v>
      </c>
      <c r="D106" s="137" t="s">
        <v>345</v>
      </c>
      <c r="E106" s="37" t="s">
        <v>161</v>
      </c>
      <c r="F106" s="312" t="s">
        <v>346</v>
      </c>
      <c r="G106" s="312"/>
      <c r="H106" s="47"/>
    </row>
    <row r="107" spans="1:8" x14ac:dyDescent="0.3">
      <c r="A107" s="131">
        <v>45750</v>
      </c>
      <c r="B107" s="17" t="s">
        <v>187</v>
      </c>
      <c r="C107" s="63" t="s">
        <v>347</v>
      </c>
      <c r="D107" s="137">
        <v>10000</v>
      </c>
      <c r="E107" s="37" t="s">
        <v>105</v>
      </c>
      <c r="F107" s="291" t="s">
        <v>348</v>
      </c>
      <c r="G107" s="290"/>
    </row>
    <row r="108" spans="1:8" x14ac:dyDescent="0.3">
      <c r="A108" s="131">
        <v>45751</v>
      </c>
      <c r="B108" s="17" t="s">
        <v>187</v>
      </c>
      <c r="C108" s="63" t="s">
        <v>349</v>
      </c>
      <c r="D108" s="137">
        <v>10000</v>
      </c>
      <c r="E108" s="37" t="s">
        <v>17</v>
      </c>
      <c r="F108" s="291"/>
      <c r="G108" s="290"/>
    </row>
    <row r="109" spans="1:8" x14ac:dyDescent="0.3">
      <c r="A109" s="131">
        <v>45754</v>
      </c>
      <c r="B109" s="132" t="s">
        <v>113</v>
      </c>
      <c r="C109" s="95" t="s">
        <v>344</v>
      </c>
      <c r="D109" s="156" t="s">
        <v>365</v>
      </c>
      <c r="E109" s="37" t="s">
        <v>17</v>
      </c>
      <c r="F109" s="400" t="s">
        <v>346</v>
      </c>
      <c r="G109" s="400"/>
    </row>
    <row r="110" spans="1:8" x14ac:dyDescent="0.3">
      <c r="A110" s="397">
        <v>45754</v>
      </c>
      <c r="B110" s="132" t="s">
        <v>366</v>
      </c>
      <c r="C110" s="341" t="s">
        <v>367</v>
      </c>
      <c r="D110" s="156">
        <v>2700</v>
      </c>
      <c r="E110" s="37" t="s">
        <v>161</v>
      </c>
      <c r="F110" s="401" t="s">
        <v>368</v>
      </c>
      <c r="G110" s="402"/>
    </row>
    <row r="111" spans="1:8" x14ac:dyDescent="0.3">
      <c r="A111" s="398"/>
      <c r="B111" s="130" t="s">
        <v>187</v>
      </c>
      <c r="C111" s="342"/>
      <c r="D111" s="156">
        <v>10000</v>
      </c>
      <c r="E111" s="37" t="s">
        <v>161</v>
      </c>
      <c r="F111" s="403"/>
      <c r="G111" s="404"/>
    </row>
    <row r="112" spans="1:8" x14ac:dyDescent="0.3">
      <c r="A112" s="131">
        <v>45756</v>
      </c>
      <c r="B112" s="109" t="s">
        <v>135</v>
      </c>
      <c r="C112" s="95" t="s">
        <v>369</v>
      </c>
      <c r="D112" s="156">
        <v>872.63</v>
      </c>
      <c r="E112" s="37" t="s">
        <v>370</v>
      </c>
      <c r="F112" s="405" t="s">
        <v>348</v>
      </c>
      <c r="G112" s="406"/>
    </row>
    <row r="113" spans="1:8" x14ac:dyDescent="0.3">
      <c r="A113" s="131">
        <v>45756</v>
      </c>
      <c r="B113" s="109" t="s">
        <v>187</v>
      </c>
      <c r="C113" s="95" t="s">
        <v>371</v>
      </c>
      <c r="D113" s="156">
        <v>5000</v>
      </c>
      <c r="E113" s="37" t="s">
        <v>161</v>
      </c>
      <c r="F113" s="405" t="s">
        <v>372</v>
      </c>
      <c r="G113" s="406"/>
    </row>
    <row r="114" spans="1:8" x14ac:dyDescent="0.3">
      <c r="A114" s="131">
        <v>45756</v>
      </c>
      <c r="B114" s="109" t="s">
        <v>137</v>
      </c>
      <c r="C114" s="95" t="s">
        <v>373</v>
      </c>
      <c r="D114" s="156">
        <v>1250</v>
      </c>
      <c r="E114" s="37" t="s">
        <v>156</v>
      </c>
      <c r="F114" s="405" t="s">
        <v>408</v>
      </c>
      <c r="G114" s="406"/>
    </row>
    <row r="115" spans="1:8" x14ac:dyDescent="0.3">
      <c r="A115" s="131">
        <v>45762</v>
      </c>
      <c r="B115" s="109" t="s">
        <v>187</v>
      </c>
      <c r="C115" s="95" t="s">
        <v>371</v>
      </c>
      <c r="D115" s="157">
        <v>1200</v>
      </c>
      <c r="E115" s="37" t="s">
        <v>17</v>
      </c>
      <c r="F115" s="405" t="s">
        <v>372</v>
      </c>
      <c r="G115" s="406"/>
    </row>
    <row r="116" spans="1:8" x14ac:dyDescent="0.3">
      <c r="A116" s="131">
        <v>45768</v>
      </c>
      <c r="B116" s="109" t="s">
        <v>113</v>
      </c>
      <c r="C116" s="95" t="s">
        <v>313</v>
      </c>
      <c r="D116" s="157">
        <v>13873.44</v>
      </c>
      <c r="E116" s="37" t="s">
        <v>161</v>
      </c>
      <c r="F116" s="415" t="s">
        <v>314</v>
      </c>
      <c r="G116" s="416"/>
    </row>
    <row r="117" spans="1:8" x14ac:dyDescent="0.3">
      <c r="A117" s="131">
        <v>45768</v>
      </c>
      <c r="B117" s="109" t="s">
        <v>113</v>
      </c>
      <c r="C117" s="95" t="s">
        <v>371</v>
      </c>
      <c r="D117" s="157">
        <v>3932</v>
      </c>
      <c r="E117" s="37" t="s">
        <v>17</v>
      </c>
      <c r="F117" s="405" t="s">
        <v>372</v>
      </c>
      <c r="G117" s="406"/>
    </row>
    <row r="118" spans="1:8" x14ac:dyDescent="0.3">
      <c r="A118" s="131">
        <v>45769</v>
      </c>
      <c r="B118" s="109" t="s">
        <v>187</v>
      </c>
      <c r="C118" s="95" t="s">
        <v>374</v>
      </c>
      <c r="D118" s="157">
        <v>3000</v>
      </c>
      <c r="E118" s="37" t="s">
        <v>17</v>
      </c>
      <c r="F118" s="405" t="s">
        <v>375</v>
      </c>
      <c r="G118" s="406"/>
    </row>
    <row r="119" spans="1:8" x14ac:dyDescent="0.3">
      <c r="A119" s="131">
        <v>45769</v>
      </c>
      <c r="B119" s="109" t="s">
        <v>137</v>
      </c>
      <c r="C119" s="95" t="s">
        <v>313</v>
      </c>
      <c r="D119" s="157">
        <v>112</v>
      </c>
      <c r="E119" s="37" t="s">
        <v>17</v>
      </c>
      <c r="F119" s="405" t="s">
        <v>376</v>
      </c>
      <c r="G119" s="406"/>
    </row>
    <row r="120" spans="1:8" x14ac:dyDescent="0.3">
      <c r="A120" s="407">
        <v>45771</v>
      </c>
      <c r="B120" s="109" t="s">
        <v>135</v>
      </c>
      <c r="C120" s="409" t="s">
        <v>259</v>
      </c>
      <c r="D120" s="157">
        <v>26581.14</v>
      </c>
      <c r="E120" s="37" t="s">
        <v>161</v>
      </c>
      <c r="F120" s="411"/>
      <c r="G120" s="412"/>
    </row>
    <row r="121" spans="1:8" x14ac:dyDescent="0.3">
      <c r="A121" s="408"/>
      <c r="B121" s="153" t="s">
        <v>377</v>
      </c>
      <c r="C121" s="410"/>
      <c r="D121" s="158">
        <v>5432.12</v>
      </c>
      <c r="E121" s="37" t="s">
        <v>161</v>
      </c>
      <c r="F121" s="413"/>
      <c r="G121" s="414"/>
    </row>
    <row r="122" spans="1:8" x14ac:dyDescent="0.3">
      <c r="A122" s="131">
        <v>45771</v>
      </c>
      <c r="B122" s="109" t="s">
        <v>120</v>
      </c>
      <c r="C122" s="95" t="s">
        <v>378</v>
      </c>
      <c r="D122" s="157">
        <v>15000</v>
      </c>
      <c r="E122" s="37" t="s">
        <v>379</v>
      </c>
      <c r="F122" s="405"/>
      <c r="G122" s="406"/>
    </row>
    <row r="123" spans="1:8" x14ac:dyDescent="0.3">
      <c r="A123" s="131">
        <v>45772</v>
      </c>
      <c r="B123" s="109" t="s">
        <v>135</v>
      </c>
      <c r="C123" s="95" t="s">
        <v>380</v>
      </c>
      <c r="D123" s="157">
        <v>34442.800000000003</v>
      </c>
      <c r="E123" s="37" t="s">
        <v>161</v>
      </c>
      <c r="F123" s="405" t="s">
        <v>381</v>
      </c>
      <c r="G123" s="406"/>
    </row>
    <row r="124" spans="1:8" x14ac:dyDescent="0.3">
      <c r="A124" s="131">
        <v>45772</v>
      </c>
      <c r="B124" s="109" t="s">
        <v>187</v>
      </c>
      <c r="C124" s="95" t="s">
        <v>382</v>
      </c>
      <c r="D124" s="157">
        <v>5000</v>
      </c>
      <c r="E124" s="37" t="s">
        <v>17</v>
      </c>
      <c r="F124" s="405" t="s">
        <v>383</v>
      </c>
      <c r="G124" s="406"/>
    </row>
    <row r="125" spans="1:8" x14ac:dyDescent="0.3">
      <c r="A125" s="131">
        <v>45775</v>
      </c>
      <c r="B125" s="109" t="s">
        <v>135</v>
      </c>
      <c r="C125" s="95" t="s">
        <v>395</v>
      </c>
      <c r="D125" s="157" t="s">
        <v>396</v>
      </c>
      <c r="E125" s="37" t="s">
        <v>161</v>
      </c>
      <c r="F125" s="405" t="s">
        <v>397</v>
      </c>
      <c r="G125" s="406"/>
      <c r="H125" s="43"/>
    </row>
    <row r="126" spans="1:8" x14ac:dyDescent="0.3">
      <c r="A126" s="131">
        <v>45776</v>
      </c>
      <c r="B126" s="109" t="s">
        <v>226</v>
      </c>
      <c r="C126" s="109" t="s">
        <v>227</v>
      </c>
      <c r="D126" s="42" t="s">
        <v>398</v>
      </c>
      <c r="E126" s="37" t="s">
        <v>399</v>
      </c>
      <c r="F126" s="272"/>
      <c r="G126" s="271"/>
      <c r="H126" s="420" t="s">
        <v>409</v>
      </c>
    </row>
    <row r="127" spans="1:8" x14ac:dyDescent="0.3">
      <c r="A127" s="131">
        <v>45776</v>
      </c>
      <c r="B127" s="109" t="s">
        <v>400</v>
      </c>
      <c r="C127" s="109" t="s">
        <v>313</v>
      </c>
      <c r="D127" s="42">
        <v>84</v>
      </c>
      <c r="E127" s="37" t="s">
        <v>17</v>
      </c>
      <c r="F127" s="272" t="s">
        <v>401</v>
      </c>
      <c r="G127" s="271"/>
      <c r="H127" s="420"/>
    </row>
    <row r="128" spans="1:8" x14ac:dyDescent="0.3">
      <c r="A128" s="131">
        <v>45777</v>
      </c>
      <c r="B128" s="109" t="s">
        <v>187</v>
      </c>
      <c r="C128" s="109" t="s">
        <v>402</v>
      </c>
      <c r="D128" s="42">
        <v>10000</v>
      </c>
      <c r="E128" s="37" t="s">
        <v>156</v>
      </c>
      <c r="F128" s="272" t="s">
        <v>403</v>
      </c>
      <c r="G128" s="271"/>
      <c r="H128" s="420"/>
    </row>
    <row r="129" spans="1:8" x14ac:dyDescent="0.3">
      <c r="D129" s="101">
        <f>SUM(D105:D128)</f>
        <v>167933.21</v>
      </c>
    </row>
    <row r="130" spans="1:8" x14ac:dyDescent="0.3">
      <c r="D130" s="101"/>
    </row>
    <row r="131" spans="1:8" ht="17.399999999999999" x14ac:dyDescent="0.3">
      <c r="A131" s="60"/>
      <c r="B131" s="288" t="s">
        <v>269</v>
      </c>
      <c r="C131" s="306"/>
      <c r="D131" s="306"/>
      <c r="E131" s="306"/>
      <c r="F131" s="306"/>
      <c r="G131" s="58"/>
    </row>
    <row r="132" spans="1:8" ht="17.399999999999999" x14ac:dyDescent="0.3">
      <c r="A132" s="59"/>
      <c r="B132" s="363" t="s">
        <v>8</v>
      </c>
      <c r="C132" s="305"/>
      <c r="D132" s="305"/>
      <c r="E132" s="305"/>
      <c r="F132" s="305"/>
    </row>
    <row r="133" spans="1:8" ht="31.2" x14ac:dyDescent="0.3">
      <c r="A133" s="21" t="s">
        <v>0</v>
      </c>
      <c r="B133" s="4" t="s">
        <v>88</v>
      </c>
      <c r="C133" s="5" t="s">
        <v>2</v>
      </c>
      <c r="D133" s="6" t="s">
        <v>3</v>
      </c>
      <c r="E133" s="7" t="s">
        <v>4</v>
      </c>
      <c r="F133" s="281" t="s">
        <v>5</v>
      </c>
      <c r="G133" s="282"/>
    </row>
    <row r="134" spans="1:8" x14ac:dyDescent="0.3">
      <c r="A134" s="391">
        <v>45723</v>
      </c>
      <c r="B134" s="335" t="s">
        <v>283</v>
      </c>
      <c r="C134" s="341" t="s">
        <v>284</v>
      </c>
      <c r="D134" s="137">
        <v>6969</v>
      </c>
      <c r="E134" s="63" t="s">
        <v>156</v>
      </c>
      <c r="F134" s="383"/>
      <c r="G134" s="384"/>
    </row>
    <row r="135" spans="1:8" x14ac:dyDescent="0.3">
      <c r="A135" s="392"/>
      <c r="B135" s="336"/>
      <c r="C135" s="342"/>
      <c r="D135" s="137">
        <v>5000</v>
      </c>
      <c r="E135" s="63" t="s">
        <v>161</v>
      </c>
      <c r="F135" s="291"/>
      <c r="G135" s="290"/>
      <c r="H135" s="43"/>
    </row>
    <row r="136" spans="1:8" x14ac:dyDescent="0.3">
      <c r="A136" s="146">
        <v>45726</v>
      </c>
      <c r="B136" s="147" t="s">
        <v>187</v>
      </c>
      <c r="C136" s="148" t="s">
        <v>296</v>
      </c>
      <c r="D136" s="100">
        <v>10000</v>
      </c>
      <c r="E136" s="63" t="s">
        <v>161</v>
      </c>
      <c r="F136" s="291" t="s">
        <v>297</v>
      </c>
      <c r="G136" s="290"/>
      <c r="H136" s="43"/>
    </row>
    <row r="137" spans="1:8" x14ac:dyDescent="0.3">
      <c r="A137" s="129">
        <v>45730</v>
      </c>
      <c r="B137" s="130" t="s">
        <v>113</v>
      </c>
      <c r="C137" s="138" t="s">
        <v>285</v>
      </c>
      <c r="D137" s="100">
        <v>1654.24</v>
      </c>
      <c r="E137" s="63" t="s">
        <v>161</v>
      </c>
      <c r="F137" s="268" t="s">
        <v>298</v>
      </c>
      <c r="G137" s="268"/>
      <c r="H137" s="47"/>
    </row>
    <row r="138" spans="1:8" x14ac:dyDescent="0.3">
      <c r="A138" s="131">
        <v>45731</v>
      </c>
      <c r="B138" s="109" t="s">
        <v>120</v>
      </c>
      <c r="C138" s="63" t="s">
        <v>299</v>
      </c>
      <c r="D138" s="100">
        <v>10000</v>
      </c>
      <c r="E138" s="63" t="s">
        <v>161</v>
      </c>
      <c r="F138" s="291" t="s">
        <v>300</v>
      </c>
      <c r="G138" s="290"/>
    </row>
    <row r="139" spans="1:8" x14ac:dyDescent="0.3">
      <c r="A139" s="131">
        <v>45733</v>
      </c>
      <c r="B139" s="109" t="s">
        <v>120</v>
      </c>
      <c r="C139" s="63" t="s">
        <v>301</v>
      </c>
      <c r="D139" s="100">
        <v>5000</v>
      </c>
      <c r="E139" s="37" t="s">
        <v>105</v>
      </c>
      <c r="F139" s="272" t="s">
        <v>302</v>
      </c>
      <c r="G139" s="271"/>
    </row>
    <row r="140" spans="1:8" x14ac:dyDescent="0.3">
      <c r="A140" s="131">
        <v>45736</v>
      </c>
      <c r="B140" s="132" t="s">
        <v>303</v>
      </c>
      <c r="C140" s="63" t="s">
        <v>304</v>
      </c>
      <c r="D140" s="100">
        <v>964</v>
      </c>
      <c r="E140" s="37" t="s">
        <v>161</v>
      </c>
      <c r="F140" s="270" t="s">
        <v>305</v>
      </c>
      <c r="G140" s="271"/>
    </row>
    <row r="141" spans="1:8" x14ac:dyDescent="0.3">
      <c r="A141" s="131">
        <v>45736</v>
      </c>
      <c r="B141" s="132" t="s">
        <v>187</v>
      </c>
      <c r="C141" s="63" t="s">
        <v>306</v>
      </c>
      <c r="D141" s="100" t="s">
        <v>307</v>
      </c>
      <c r="E141" s="63" t="s">
        <v>161</v>
      </c>
      <c r="F141" s="291" t="s">
        <v>308</v>
      </c>
      <c r="G141" s="290"/>
    </row>
    <row r="142" spans="1:8" x14ac:dyDescent="0.3">
      <c r="A142" s="391">
        <v>45743</v>
      </c>
      <c r="B142" s="387" t="s">
        <v>135</v>
      </c>
      <c r="C142" s="341" t="s">
        <v>301</v>
      </c>
      <c r="D142" s="137">
        <v>2000</v>
      </c>
      <c r="E142" s="63" t="s">
        <v>161</v>
      </c>
      <c r="F142" s="385" t="s">
        <v>309</v>
      </c>
      <c r="G142" s="386"/>
    </row>
    <row r="143" spans="1:8" x14ac:dyDescent="0.3">
      <c r="A143" s="392"/>
      <c r="B143" s="388"/>
      <c r="C143" s="342"/>
      <c r="D143" s="137">
        <v>6460.78</v>
      </c>
      <c r="E143" s="63" t="s">
        <v>156</v>
      </c>
      <c r="F143" s="373"/>
      <c r="G143" s="399"/>
    </row>
    <row r="144" spans="1:8" x14ac:dyDescent="0.3">
      <c r="A144" s="131">
        <v>45744</v>
      </c>
      <c r="B144" s="37" t="s">
        <v>226</v>
      </c>
      <c r="C144" s="63" t="s">
        <v>310</v>
      </c>
      <c r="D144" s="100">
        <v>5600</v>
      </c>
      <c r="E144" s="63" t="s">
        <v>311</v>
      </c>
      <c r="F144" s="291" t="s">
        <v>312</v>
      </c>
      <c r="G144" s="290"/>
    </row>
    <row r="145" spans="1:8" x14ac:dyDescent="0.3">
      <c r="A145" s="131">
        <v>45745</v>
      </c>
      <c r="B145" s="37" t="s">
        <v>187</v>
      </c>
      <c r="C145" s="63" t="s">
        <v>313</v>
      </c>
      <c r="D145" s="100">
        <v>5000</v>
      </c>
      <c r="E145" s="63" t="s">
        <v>161</v>
      </c>
      <c r="F145" s="291" t="s">
        <v>314</v>
      </c>
      <c r="G145" s="290"/>
    </row>
    <row r="146" spans="1:8" x14ac:dyDescent="0.3">
      <c r="D146" s="101">
        <f>SUM(D134:D145)</f>
        <v>58648.020000000004</v>
      </c>
    </row>
    <row r="147" spans="1:8" x14ac:dyDescent="0.3">
      <c r="D147" s="51"/>
    </row>
    <row r="148" spans="1:8" ht="17.399999999999999" x14ac:dyDescent="0.3">
      <c r="A148" s="60"/>
      <c r="B148" s="288" t="s">
        <v>209</v>
      </c>
      <c r="C148" s="306"/>
      <c r="D148" s="306"/>
      <c r="E148" s="306"/>
      <c r="F148" s="306"/>
      <c r="G148" s="58"/>
    </row>
    <row r="149" spans="1:8" ht="18" thickBot="1" x14ac:dyDescent="0.35">
      <c r="A149" s="59"/>
      <c r="B149" s="363" t="s">
        <v>8</v>
      </c>
      <c r="C149" s="305"/>
      <c r="D149" s="305"/>
      <c r="E149" s="305"/>
      <c r="F149" s="305"/>
    </row>
    <row r="150" spans="1:8" ht="31.2" x14ac:dyDescent="0.3">
      <c r="A150" s="21" t="s">
        <v>0</v>
      </c>
      <c r="B150" s="4" t="s">
        <v>88</v>
      </c>
      <c r="C150" s="5" t="s">
        <v>2</v>
      </c>
      <c r="D150" s="6" t="s">
        <v>3</v>
      </c>
      <c r="E150" s="7" t="s">
        <v>4</v>
      </c>
      <c r="F150" s="281" t="s">
        <v>5</v>
      </c>
      <c r="G150" s="282"/>
    </row>
    <row r="151" spans="1:8" x14ac:dyDescent="0.3">
      <c r="A151" s="129">
        <v>45689</v>
      </c>
      <c r="B151" s="130" t="s">
        <v>120</v>
      </c>
      <c r="C151" s="138" t="s">
        <v>223</v>
      </c>
      <c r="D151" s="137">
        <v>10000</v>
      </c>
      <c r="E151" s="37" t="s">
        <v>161</v>
      </c>
      <c r="F151" s="383"/>
      <c r="G151" s="384"/>
    </row>
    <row r="152" spans="1:8" x14ac:dyDescent="0.3">
      <c r="A152" s="131">
        <v>45691</v>
      </c>
      <c r="B152" s="109" t="s">
        <v>120</v>
      </c>
      <c r="C152" s="63" t="s">
        <v>224</v>
      </c>
      <c r="D152" s="137">
        <v>5000</v>
      </c>
      <c r="E152" s="37" t="s">
        <v>17</v>
      </c>
      <c r="F152" s="385" t="s">
        <v>225</v>
      </c>
      <c r="G152" s="386"/>
      <c r="H152" s="143" t="s">
        <v>270</v>
      </c>
    </row>
    <row r="153" spans="1:8" x14ac:dyDescent="0.3">
      <c r="A153" s="397">
        <v>45692</v>
      </c>
      <c r="B153" s="387" t="s">
        <v>226</v>
      </c>
      <c r="C153" s="389" t="s">
        <v>227</v>
      </c>
      <c r="D153" s="137">
        <v>5000</v>
      </c>
      <c r="E153" s="37" t="s">
        <v>140</v>
      </c>
      <c r="F153" s="268"/>
      <c r="G153" s="268"/>
      <c r="H153" s="43"/>
    </row>
    <row r="154" spans="1:8" x14ac:dyDescent="0.3">
      <c r="A154" s="398"/>
      <c r="B154" s="388"/>
      <c r="C154" s="390"/>
      <c r="D154" s="100">
        <v>3730.19</v>
      </c>
      <c r="E154" s="37" t="s">
        <v>17</v>
      </c>
      <c r="F154" s="272"/>
      <c r="G154" s="271"/>
      <c r="H154" s="43"/>
    </row>
    <row r="155" spans="1:8" x14ac:dyDescent="0.3">
      <c r="A155" s="131">
        <v>45693</v>
      </c>
      <c r="B155" s="109" t="s">
        <v>135</v>
      </c>
      <c r="C155" s="63" t="s">
        <v>228</v>
      </c>
      <c r="D155" s="137">
        <v>4643.5200000000004</v>
      </c>
      <c r="E155" s="37" t="s">
        <v>17</v>
      </c>
      <c r="F155" s="291" t="s">
        <v>229</v>
      </c>
      <c r="G155" s="290"/>
      <c r="H155" s="47"/>
    </row>
    <row r="156" spans="1:8" x14ac:dyDescent="0.3">
      <c r="A156" s="131">
        <v>45693</v>
      </c>
      <c r="B156" s="109" t="s">
        <v>120</v>
      </c>
      <c r="C156" s="63" t="s">
        <v>230</v>
      </c>
      <c r="D156" s="137">
        <v>10000</v>
      </c>
      <c r="E156" s="37" t="s">
        <v>161</v>
      </c>
      <c r="F156" s="291" t="s">
        <v>231</v>
      </c>
      <c r="G156" s="290"/>
      <c r="H156" s="142" t="s">
        <v>270</v>
      </c>
    </row>
    <row r="157" spans="1:8" x14ac:dyDescent="0.3">
      <c r="A157" s="131">
        <v>45694</v>
      </c>
      <c r="B157" s="132" t="s">
        <v>135</v>
      </c>
      <c r="C157" s="63" t="s">
        <v>232</v>
      </c>
      <c r="D157" s="137">
        <v>4017.59</v>
      </c>
      <c r="E157" s="37" t="s">
        <v>161</v>
      </c>
      <c r="F157" s="291" t="s">
        <v>233</v>
      </c>
      <c r="G157" s="290"/>
    </row>
    <row r="158" spans="1:8" x14ac:dyDescent="0.3">
      <c r="A158" s="131">
        <v>45694</v>
      </c>
      <c r="B158" s="132" t="s">
        <v>234</v>
      </c>
      <c r="C158" s="63" t="s">
        <v>235</v>
      </c>
      <c r="D158" s="100">
        <v>250</v>
      </c>
      <c r="E158" s="37" t="s">
        <v>161</v>
      </c>
      <c r="F158" s="46"/>
      <c r="G158" s="45"/>
    </row>
    <row r="159" spans="1:8" x14ac:dyDescent="0.3">
      <c r="A159" s="131">
        <v>45695</v>
      </c>
      <c r="B159" s="109" t="s">
        <v>187</v>
      </c>
      <c r="C159" s="37" t="s">
        <v>236</v>
      </c>
      <c r="D159" s="100">
        <v>5000</v>
      </c>
      <c r="E159" s="37" t="s">
        <v>156</v>
      </c>
      <c r="F159" s="272" t="s">
        <v>237</v>
      </c>
      <c r="G159" s="271"/>
    </row>
    <row r="160" spans="1:8" x14ac:dyDescent="0.3">
      <c r="A160" s="131">
        <v>45698</v>
      </c>
      <c r="B160" s="37" t="s">
        <v>135</v>
      </c>
      <c r="C160" s="63" t="s">
        <v>243</v>
      </c>
      <c r="D160" s="137">
        <v>9559.2000000000007</v>
      </c>
      <c r="E160" s="37" t="s">
        <v>161</v>
      </c>
      <c r="F160" s="291"/>
      <c r="G160" s="384"/>
    </row>
    <row r="161" spans="1:8" x14ac:dyDescent="0.3">
      <c r="A161" s="131">
        <v>45698</v>
      </c>
      <c r="B161" s="37" t="s">
        <v>187</v>
      </c>
      <c r="C161" s="63" t="s">
        <v>244</v>
      </c>
      <c r="D161" s="137">
        <v>10000</v>
      </c>
      <c r="E161" s="37" t="s">
        <v>105</v>
      </c>
      <c r="F161" s="291"/>
      <c r="G161" s="290"/>
    </row>
    <row r="162" spans="1:8" x14ac:dyDescent="0.3">
      <c r="A162" s="131">
        <v>45702</v>
      </c>
      <c r="B162" s="37" t="s">
        <v>187</v>
      </c>
      <c r="C162" s="63" t="s">
        <v>245</v>
      </c>
      <c r="D162" s="137">
        <v>7000</v>
      </c>
      <c r="E162" s="37" t="s">
        <v>161</v>
      </c>
      <c r="F162" s="291" t="s">
        <v>246</v>
      </c>
      <c r="G162" s="290"/>
    </row>
    <row r="163" spans="1:8" x14ac:dyDescent="0.3">
      <c r="A163" s="131">
        <v>45705</v>
      </c>
      <c r="B163" s="37" t="s">
        <v>137</v>
      </c>
      <c r="C163" s="63" t="s">
        <v>253</v>
      </c>
      <c r="D163" s="137">
        <v>280</v>
      </c>
      <c r="E163" s="37" t="s">
        <v>105</v>
      </c>
      <c r="F163" s="291" t="s">
        <v>254</v>
      </c>
      <c r="G163" s="290"/>
    </row>
    <row r="164" spans="1:8" x14ac:dyDescent="0.3">
      <c r="A164" s="131">
        <v>45716</v>
      </c>
      <c r="B164" s="37" t="s">
        <v>135</v>
      </c>
      <c r="C164" s="63" t="s">
        <v>257</v>
      </c>
      <c r="D164" s="137">
        <v>18302.14</v>
      </c>
      <c r="E164" s="37" t="s">
        <v>161</v>
      </c>
      <c r="F164" s="291"/>
      <c r="G164" s="290"/>
    </row>
    <row r="165" spans="1:8" x14ac:dyDescent="0.3">
      <c r="D165" s="101">
        <f>SUM(D151:D164)</f>
        <v>92782.64</v>
      </c>
    </row>
    <row r="166" spans="1:8" x14ac:dyDescent="0.3">
      <c r="D166" s="51"/>
    </row>
    <row r="167" spans="1:8" ht="17.399999999999999" x14ac:dyDescent="0.3">
      <c r="A167" s="60"/>
      <c r="B167" s="288" t="s">
        <v>145</v>
      </c>
      <c r="C167" s="306"/>
      <c r="D167" s="306"/>
      <c r="E167" s="306"/>
      <c r="F167" s="306"/>
      <c r="G167" s="58"/>
    </row>
    <row r="168" spans="1:8" ht="17.399999999999999" x14ac:dyDescent="0.3">
      <c r="A168" s="59"/>
      <c r="B168" s="363" t="s">
        <v>8</v>
      </c>
      <c r="C168" s="305"/>
      <c r="D168" s="305"/>
      <c r="E168" s="305"/>
      <c r="F168" s="305"/>
    </row>
    <row r="169" spans="1:8" ht="31.2" x14ac:dyDescent="0.3">
      <c r="A169" s="21" t="s">
        <v>0</v>
      </c>
      <c r="B169" s="4" t="s">
        <v>88</v>
      </c>
      <c r="C169" s="5" t="s">
        <v>2</v>
      </c>
      <c r="D169" s="6" t="s">
        <v>3</v>
      </c>
      <c r="E169" s="7" t="s">
        <v>4</v>
      </c>
      <c r="F169" s="281" t="s">
        <v>5</v>
      </c>
      <c r="G169" s="282"/>
    </row>
    <row r="170" spans="1:8" x14ac:dyDescent="0.3">
      <c r="A170" s="391">
        <v>45660</v>
      </c>
      <c r="B170" s="335" t="s">
        <v>135</v>
      </c>
      <c r="C170" s="377" t="s">
        <v>169</v>
      </c>
      <c r="D170" s="100">
        <v>5000</v>
      </c>
      <c r="E170" s="63" t="s">
        <v>18</v>
      </c>
      <c r="F170" s="393"/>
      <c r="G170" s="394"/>
    </row>
    <row r="171" spans="1:8" x14ac:dyDescent="0.3">
      <c r="A171" s="392"/>
      <c r="B171" s="336"/>
      <c r="C171" s="378"/>
      <c r="D171" s="100">
        <v>85</v>
      </c>
      <c r="E171" s="63" t="s">
        <v>17</v>
      </c>
      <c r="F171" s="395"/>
      <c r="G171" s="396"/>
    </row>
    <row r="172" spans="1:8" x14ac:dyDescent="0.3">
      <c r="A172" s="41">
        <v>45666</v>
      </c>
      <c r="B172" s="37" t="s">
        <v>120</v>
      </c>
      <c r="C172" s="63" t="s">
        <v>170</v>
      </c>
      <c r="D172" s="100">
        <v>10000</v>
      </c>
      <c r="E172" s="63" t="s">
        <v>17</v>
      </c>
      <c r="F172" s="385" t="s">
        <v>171</v>
      </c>
      <c r="G172" s="386"/>
      <c r="H172" s="43"/>
    </row>
    <row r="173" spans="1:8" x14ac:dyDescent="0.3">
      <c r="A173" s="41">
        <v>45666</v>
      </c>
      <c r="B173" s="37" t="s">
        <v>135</v>
      </c>
      <c r="C173" s="63" t="s">
        <v>172</v>
      </c>
      <c r="D173" s="100">
        <v>19476.7</v>
      </c>
      <c r="E173" s="63" t="s">
        <v>156</v>
      </c>
      <c r="F173" s="312" t="s">
        <v>37</v>
      </c>
      <c r="G173" s="312"/>
      <c r="H173" s="43"/>
    </row>
    <row r="174" spans="1:8" x14ac:dyDescent="0.3">
      <c r="A174" s="41">
        <v>45667</v>
      </c>
      <c r="B174" s="37" t="s">
        <v>120</v>
      </c>
      <c r="C174" s="63" t="s">
        <v>173</v>
      </c>
      <c r="D174" s="100">
        <v>10000</v>
      </c>
      <c r="E174" s="63" t="s">
        <v>161</v>
      </c>
      <c r="F174" s="291"/>
      <c r="G174" s="290"/>
      <c r="H174" s="43"/>
    </row>
    <row r="175" spans="1:8" x14ac:dyDescent="0.3">
      <c r="A175" s="41">
        <v>45670</v>
      </c>
      <c r="B175" s="37" t="s">
        <v>135</v>
      </c>
      <c r="C175" s="63" t="s">
        <v>186</v>
      </c>
      <c r="D175" s="100">
        <v>10934.84</v>
      </c>
      <c r="E175" s="63" t="s">
        <v>18</v>
      </c>
      <c r="F175" s="291"/>
      <c r="G175" s="290"/>
      <c r="H175" s="47"/>
    </row>
    <row r="176" spans="1:8" x14ac:dyDescent="0.3">
      <c r="A176" s="41">
        <v>45672</v>
      </c>
      <c r="B176" s="37" t="s">
        <v>187</v>
      </c>
      <c r="C176" s="63" t="s">
        <v>188</v>
      </c>
      <c r="D176" s="100">
        <v>5000</v>
      </c>
      <c r="E176" s="63" t="s">
        <v>18</v>
      </c>
      <c r="F176" s="291"/>
      <c r="G176" s="290"/>
    </row>
    <row r="177" spans="1:7" x14ac:dyDescent="0.3">
      <c r="A177" s="41">
        <v>45677</v>
      </c>
      <c r="B177" s="19" t="s">
        <v>187</v>
      </c>
      <c r="C177" s="63" t="s">
        <v>189</v>
      </c>
      <c r="D177" s="100">
        <v>5000</v>
      </c>
      <c r="E177" s="37" t="s">
        <v>161</v>
      </c>
      <c r="F177" s="272"/>
      <c r="G177" s="271"/>
    </row>
    <row r="178" spans="1:7" x14ac:dyDescent="0.3">
      <c r="A178" s="41">
        <v>45678</v>
      </c>
      <c r="B178" s="37" t="s">
        <v>187</v>
      </c>
      <c r="C178" s="63" t="s">
        <v>190</v>
      </c>
      <c r="D178" s="100">
        <v>10000</v>
      </c>
      <c r="E178" s="63" t="s">
        <v>18</v>
      </c>
      <c r="F178" s="291"/>
      <c r="G178" s="290"/>
    </row>
    <row r="179" spans="1:7" x14ac:dyDescent="0.3">
      <c r="A179" s="41">
        <v>45678</v>
      </c>
      <c r="B179" s="37" t="s">
        <v>58</v>
      </c>
      <c r="C179" s="63" t="s">
        <v>210</v>
      </c>
      <c r="D179" s="100">
        <v>250</v>
      </c>
      <c r="E179" s="63" t="s">
        <v>211</v>
      </c>
      <c r="F179" s="64"/>
      <c r="G179" s="89"/>
    </row>
    <row r="180" spans="1:7" x14ac:dyDescent="0.3">
      <c r="A180" s="41">
        <v>45685</v>
      </c>
      <c r="B180" s="37" t="s">
        <v>187</v>
      </c>
      <c r="C180" s="63" t="s">
        <v>198</v>
      </c>
      <c r="D180" s="100">
        <v>10000</v>
      </c>
      <c r="E180" s="63" t="s">
        <v>18</v>
      </c>
      <c r="F180" s="291" t="s">
        <v>200</v>
      </c>
      <c r="G180" s="384"/>
    </row>
    <row r="181" spans="1:7" x14ac:dyDescent="0.3">
      <c r="D181" s="101">
        <f>SUM(D170:D180)</f>
        <v>85746.54</v>
      </c>
    </row>
    <row r="182" spans="1:7" x14ac:dyDescent="0.3">
      <c r="D182" s="51"/>
    </row>
    <row r="183" spans="1:7" x14ac:dyDescent="0.3">
      <c r="D183" s="51"/>
    </row>
    <row r="184" spans="1:7" x14ac:dyDescent="0.3">
      <c r="D184" s="51"/>
    </row>
    <row r="185" spans="1:7" x14ac:dyDescent="0.3">
      <c r="D185" s="51"/>
    </row>
    <row r="186" spans="1:7" x14ac:dyDescent="0.3">
      <c r="D186" s="51"/>
    </row>
    <row r="187" spans="1:7" x14ac:dyDescent="0.3">
      <c r="D187" s="51"/>
    </row>
    <row r="188" spans="1:7" x14ac:dyDescent="0.3">
      <c r="D188" s="51"/>
    </row>
    <row r="189" spans="1:7" x14ac:dyDescent="0.3">
      <c r="D189" s="51"/>
    </row>
    <row r="190" spans="1:7" x14ac:dyDescent="0.3">
      <c r="D190" s="51"/>
    </row>
    <row r="191" spans="1:7" x14ac:dyDescent="0.3">
      <c r="D191" s="51"/>
    </row>
    <row r="192" spans="1:7" x14ac:dyDescent="0.3">
      <c r="D192" s="51"/>
    </row>
    <row r="193" spans="4:4" x14ac:dyDescent="0.3">
      <c r="D193" s="51"/>
    </row>
    <row r="194" spans="4:4" x14ac:dyDescent="0.3">
      <c r="D194" s="51"/>
    </row>
    <row r="195" spans="4:4" x14ac:dyDescent="0.3">
      <c r="D195" s="51"/>
    </row>
    <row r="196" spans="4:4" x14ac:dyDescent="0.3">
      <c r="D196" s="51"/>
    </row>
    <row r="197" spans="4:4" x14ac:dyDescent="0.3">
      <c r="D197" s="51"/>
    </row>
    <row r="198" spans="4:4" x14ac:dyDescent="0.3">
      <c r="D198" s="51"/>
    </row>
    <row r="199" spans="4:4" x14ac:dyDescent="0.3">
      <c r="D199" s="51"/>
    </row>
    <row r="200" spans="4:4" x14ac:dyDescent="0.3">
      <c r="D200" s="51"/>
    </row>
    <row r="201" spans="4:4" x14ac:dyDescent="0.3">
      <c r="D201" s="51"/>
    </row>
    <row r="202" spans="4:4" x14ac:dyDescent="0.3">
      <c r="D202" s="51"/>
    </row>
    <row r="203" spans="4:4" x14ac:dyDescent="0.3">
      <c r="D203" s="51"/>
    </row>
    <row r="204" spans="4:4" x14ac:dyDescent="0.3">
      <c r="D204" s="51"/>
    </row>
    <row r="205" spans="4:4" x14ac:dyDescent="0.3">
      <c r="D205" s="51"/>
    </row>
    <row r="206" spans="4:4" x14ac:dyDescent="0.3">
      <c r="D206" s="51"/>
    </row>
    <row r="207" spans="4:4" x14ac:dyDescent="0.3">
      <c r="D207" s="51"/>
    </row>
    <row r="208" spans="4:4" x14ac:dyDescent="0.3">
      <c r="D208" s="51"/>
    </row>
    <row r="209" spans="4:4" x14ac:dyDescent="0.3">
      <c r="D209" s="51"/>
    </row>
    <row r="210" spans="4:4" x14ac:dyDescent="0.3">
      <c r="D210" s="51"/>
    </row>
    <row r="211" spans="4:4" x14ac:dyDescent="0.3">
      <c r="D211" s="51"/>
    </row>
    <row r="212" spans="4:4" x14ac:dyDescent="0.3">
      <c r="D212" s="51"/>
    </row>
    <row r="213" spans="4:4" x14ac:dyDescent="0.3">
      <c r="D213" s="51"/>
    </row>
    <row r="214" spans="4:4" x14ac:dyDescent="0.3">
      <c r="D214" s="51"/>
    </row>
    <row r="215" spans="4:4" x14ac:dyDescent="0.3">
      <c r="D215" s="51"/>
    </row>
    <row r="216" spans="4:4" x14ac:dyDescent="0.3">
      <c r="D216" s="51"/>
    </row>
    <row r="217" spans="4:4" x14ac:dyDescent="0.3">
      <c r="D217" s="51"/>
    </row>
    <row r="218" spans="4:4" x14ac:dyDescent="0.3">
      <c r="D218" s="51"/>
    </row>
    <row r="219" spans="4:4" x14ac:dyDescent="0.3">
      <c r="D219" s="51"/>
    </row>
    <row r="220" spans="4:4" x14ac:dyDescent="0.3">
      <c r="D220" s="51"/>
    </row>
    <row r="221" spans="4:4" x14ac:dyDescent="0.3">
      <c r="D221" s="51"/>
    </row>
    <row r="222" spans="4:4" x14ac:dyDescent="0.3">
      <c r="D222" s="51"/>
    </row>
    <row r="223" spans="4:4" x14ac:dyDescent="0.3">
      <c r="D223" s="51"/>
    </row>
    <row r="224" spans="4:4" x14ac:dyDescent="0.3">
      <c r="D224" s="51"/>
    </row>
    <row r="225" spans="4:4" x14ac:dyDescent="0.3">
      <c r="D225" s="51"/>
    </row>
    <row r="226" spans="4:4" x14ac:dyDescent="0.3">
      <c r="D226" s="51"/>
    </row>
    <row r="227" spans="4:4" x14ac:dyDescent="0.3">
      <c r="D227" s="51"/>
    </row>
    <row r="228" spans="4:4" x14ac:dyDescent="0.3">
      <c r="D228" s="51"/>
    </row>
    <row r="229" spans="4:4" x14ac:dyDescent="0.3">
      <c r="D229" s="51"/>
    </row>
    <row r="230" spans="4:4" x14ac:dyDescent="0.3">
      <c r="D230" s="51"/>
    </row>
    <row r="231" spans="4:4" x14ac:dyDescent="0.3">
      <c r="D231" s="51"/>
    </row>
    <row r="232" spans="4:4" x14ac:dyDescent="0.3">
      <c r="D232" s="51"/>
    </row>
    <row r="233" spans="4:4" x14ac:dyDescent="0.3">
      <c r="D233" s="51"/>
    </row>
    <row r="234" spans="4:4" x14ac:dyDescent="0.3">
      <c r="D234" s="51"/>
    </row>
    <row r="235" spans="4:4" x14ac:dyDescent="0.3">
      <c r="D235" s="51"/>
    </row>
    <row r="236" spans="4:4" x14ac:dyDescent="0.3">
      <c r="D236" s="51"/>
    </row>
    <row r="237" spans="4:4" x14ac:dyDescent="0.3">
      <c r="D237" s="51"/>
    </row>
    <row r="238" spans="4:4" x14ac:dyDescent="0.3">
      <c r="D238" s="51"/>
    </row>
    <row r="239" spans="4:4" x14ac:dyDescent="0.3">
      <c r="D239" s="51"/>
    </row>
    <row r="240" spans="4:4" x14ac:dyDescent="0.3">
      <c r="D240" s="51"/>
    </row>
    <row r="241" spans="4:4" x14ac:dyDescent="0.3">
      <c r="D241" s="51"/>
    </row>
    <row r="242" spans="4:4" x14ac:dyDescent="0.3">
      <c r="D242" s="51"/>
    </row>
    <row r="243" spans="4:4" x14ac:dyDescent="0.3">
      <c r="D243" s="51"/>
    </row>
    <row r="244" spans="4:4" x14ac:dyDescent="0.3">
      <c r="D244" s="51"/>
    </row>
    <row r="245" spans="4:4" x14ac:dyDescent="0.3">
      <c r="D245" s="51"/>
    </row>
    <row r="246" spans="4:4" x14ac:dyDescent="0.3">
      <c r="D246" s="51"/>
    </row>
    <row r="247" spans="4:4" x14ac:dyDescent="0.3">
      <c r="D247" s="51"/>
    </row>
    <row r="248" spans="4:4" x14ac:dyDescent="0.3">
      <c r="D248" s="51"/>
    </row>
    <row r="249" spans="4:4" x14ac:dyDescent="0.3">
      <c r="D249" s="51"/>
    </row>
    <row r="250" spans="4:4" x14ac:dyDescent="0.3">
      <c r="D250" s="51"/>
    </row>
    <row r="251" spans="4:4" x14ac:dyDescent="0.3">
      <c r="D251" s="51"/>
    </row>
    <row r="252" spans="4:4" x14ac:dyDescent="0.3">
      <c r="D252" s="51"/>
    </row>
    <row r="253" spans="4:4" x14ac:dyDescent="0.3">
      <c r="D253" s="51"/>
    </row>
    <row r="254" spans="4:4" x14ac:dyDescent="0.3">
      <c r="D254" s="51"/>
    </row>
    <row r="255" spans="4:4" x14ac:dyDescent="0.3">
      <c r="D255" s="51"/>
    </row>
    <row r="256" spans="4:4" x14ac:dyDescent="0.3">
      <c r="D256" s="51"/>
    </row>
    <row r="257" spans="1:12" x14ac:dyDescent="0.3">
      <c r="D257" s="51"/>
    </row>
    <row r="258" spans="1:12" x14ac:dyDescent="0.3">
      <c r="D258" s="51"/>
    </row>
    <row r="259" spans="1:12" x14ac:dyDescent="0.3">
      <c r="D259" s="51"/>
    </row>
    <row r="260" spans="1:12" x14ac:dyDescent="0.3">
      <c r="D260" s="51"/>
    </row>
    <row r="261" spans="1:12" x14ac:dyDescent="0.3">
      <c r="D261" s="51"/>
    </row>
    <row r="262" spans="1:12" x14ac:dyDescent="0.3">
      <c r="D262" s="51"/>
    </row>
    <row r="263" spans="1:12" x14ac:dyDescent="0.3">
      <c r="D263" s="51"/>
    </row>
    <row r="264" spans="1:12" x14ac:dyDescent="0.3">
      <c r="D264" s="51"/>
    </row>
    <row r="265" spans="1:12" ht="17.399999999999999" x14ac:dyDescent="0.3">
      <c r="A265" s="60"/>
      <c r="B265" s="288" t="s">
        <v>112</v>
      </c>
      <c r="C265" s="306"/>
      <c r="D265" s="306"/>
      <c r="E265" s="306"/>
      <c r="F265" s="306"/>
      <c r="G265" s="58"/>
    </row>
    <row r="266" spans="1:12" ht="17.399999999999999" x14ac:dyDescent="0.3">
      <c r="A266" s="59"/>
      <c r="B266" s="363" t="s">
        <v>8</v>
      </c>
      <c r="C266" s="305"/>
      <c r="D266" s="305"/>
      <c r="E266" s="305"/>
      <c r="F266" s="305"/>
    </row>
    <row r="267" spans="1:12" ht="31.2" x14ac:dyDescent="0.3">
      <c r="A267" s="21" t="s">
        <v>0</v>
      </c>
      <c r="B267" s="4" t="s">
        <v>88</v>
      </c>
      <c r="C267" s="5" t="s">
        <v>2</v>
      </c>
      <c r="D267" s="6" t="s">
        <v>3</v>
      </c>
      <c r="E267" s="7" t="s">
        <v>4</v>
      </c>
      <c r="F267" s="281" t="s">
        <v>5</v>
      </c>
      <c r="G267" s="282"/>
    </row>
    <row r="268" spans="1:12" x14ac:dyDescent="0.3">
      <c r="A268" s="41">
        <v>45567</v>
      </c>
      <c r="B268" s="17" t="s">
        <v>113</v>
      </c>
      <c r="C268" s="37" t="s">
        <v>114</v>
      </c>
      <c r="D268" s="90">
        <v>5300</v>
      </c>
      <c r="E268" s="17" t="s">
        <v>17</v>
      </c>
      <c r="F268" s="272"/>
      <c r="G268" s="271"/>
    </row>
    <row r="269" spans="1:12" x14ac:dyDescent="0.3">
      <c r="A269" s="41">
        <v>45569</v>
      </c>
      <c r="B269" s="17" t="s">
        <v>113</v>
      </c>
      <c r="C269" s="37" t="s">
        <v>115</v>
      </c>
      <c r="D269" s="90">
        <v>3.6</v>
      </c>
      <c r="E269" s="17" t="s">
        <v>17</v>
      </c>
      <c r="F269" s="272"/>
      <c r="G269" s="271"/>
    </row>
    <row r="270" spans="1:12" x14ac:dyDescent="0.3">
      <c r="A270" s="41">
        <v>45569</v>
      </c>
      <c r="B270" s="17" t="s">
        <v>113</v>
      </c>
      <c r="C270" s="37" t="s">
        <v>116</v>
      </c>
      <c r="D270" s="90">
        <v>2550.6</v>
      </c>
      <c r="E270" s="17" t="s">
        <v>17</v>
      </c>
      <c r="F270" s="272"/>
      <c r="G270" s="271"/>
      <c r="H270" s="43"/>
    </row>
    <row r="271" spans="1:12" x14ac:dyDescent="0.3">
      <c r="A271" s="41">
        <v>45573</v>
      </c>
      <c r="B271" s="17" t="s">
        <v>113</v>
      </c>
      <c r="C271" s="37" t="s">
        <v>117</v>
      </c>
      <c r="D271" s="90">
        <v>7617.79</v>
      </c>
      <c r="E271" s="17" t="s">
        <v>17</v>
      </c>
      <c r="F271" s="272"/>
      <c r="G271" s="271"/>
      <c r="H271" s="43"/>
      <c r="L271" s="26"/>
    </row>
    <row r="272" spans="1:12" x14ac:dyDescent="0.3">
      <c r="A272" s="41">
        <v>45574</v>
      </c>
      <c r="B272" s="17" t="s">
        <v>113</v>
      </c>
      <c r="C272" s="63" t="s">
        <v>118</v>
      </c>
      <c r="D272" s="90">
        <v>8226.7999999999993</v>
      </c>
      <c r="E272" s="63" t="s">
        <v>18</v>
      </c>
      <c r="F272" s="291" t="s">
        <v>119</v>
      </c>
      <c r="G272" s="290"/>
      <c r="H272" s="43"/>
      <c r="L272" s="27"/>
    </row>
    <row r="273" spans="1:8" x14ac:dyDescent="0.3">
      <c r="A273" s="41">
        <v>45580</v>
      </c>
      <c r="B273" s="17" t="s">
        <v>120</v>
      </c>
      <c r="C273" s="95" t="s">
        <v>121</v>
      </c>
      <c r="D273" s="90">
        <v>10000</v>
      </c>
      <c r="E273" s="17" t="s">
        <v>17</v>
      </c>
      <c r="F273" s="272"/>
      <c r="G273" s="271"/>
      <c r="H273" s="47"/>
    </row>
    <row r="274" spans="1:8" x14ac:dyDescent="0.3">
      <c r="A274" s="41">
        <v>45580</v>
      </c>
      <c r="B274" s="17" t="s">
        <v>120</v>
      </c>
      <c r="C274" s="63" t="s">
        <v>122</v>
      </c>
      <c r="D274" s="42">
        <v>5000</v>
      </c>
      <c r="E274" s="63" t="s">
        <v>123</v>
      </c>
      <c r="F274" s="272" t="s">
        <v>124</v>
      </c>
      <c r="G274" s="271"/>
    </row>
    <row r="275" spans="1:8" x14ac:dyDescent="0.3">
      <c r="A275" s="41">
        <v>45581</v>
      </c>
      <c r="B275" s="17" t="s">
        <v>120</v>
      </c>
      <c r="C275" s="63" t="s">
        <v>125</v>
      </c>
      <c r="D275" s="42">
        <v>10000</v>
      </c>
      <c r="E275" s="63" t="s">
        <v>18</v>
      </c>
      <c r="F275" s="291" t="s">
        <v>126</v>
      </c>
      <c r="G275" s="290"/>
    </row>
    <row r="276" spans="1:8" x14ac:dyDescent="0.3">
      <c r="A276" s="41">
        <v>45583</v>
      </c>
      <c r="B276" s="17" t="s">
        <v>113</v>
      </c>
      <c r="C276" s="63" t="s">
        <v>127</v>
      </c>
      <c r="D276" s="42" t="s">
        <v>128</v>
      </c>
      <c r="E276" s="63" t="s">
        <v>18</v>
      </c>
      <c r="F276" s="291" t="s">
        <v>129</v>
      </c>
      <c r="G276" s="290"/>
    </row>
    <row r="277" spans="1:8" x14ac:dyDescent="0.3">
      <c r="A277" s="41">
        <v>45586</v>
      </c>
      <c r="B277" s="17" t="s">
        <v>113</v>
      </c>
      <c r="C277" s="63" t="s">
        <v>130</v>
      </c>
      <c r="D277" s="42" t="s">
        <v>131</v>
      </c>
      <c r="E277" s="63" t="s">
        <v>18</v>
      </c>
      <c r="F277" s="291"/>
      <c r="G277" s="290"/>
    </row>
    <row r="278" spans="1:8" x14ac:dyDescent="0.3">
      <c r="A278" s="41">
        <v>45587</v>
      </c>
      <c r="B278" s="17" t="s">
        <v>113</v>
      </c>
      <c r="C278" s="63" t="s">
        <v>132</v>
      </c>
      <c r="D278" s="42" t="s">
        <v>133</v>
      </c>
      <c r="E278" s="63" t="s">
        <v>18</v>
      </c>
      <c r="F278" s="272" t="s">
        <v>134</v>
      </c>
      <c r="G278" s="271"/>
    </row>
    <row r="279" spans="1:8" x14ac:dyDescent="0.3">
      <c r="A279" s="41">
        <v>45587</v>
      </c>
      <c r="B279" s="17" t="s">
        <v>135</v>
      </c>
      <c r="C279" s="63" t="s">
        <v>122</v>
      </c>
      <c r="D279" s="42" t="s">
        <v>136</v>
      </c>
      <c r="E279" s="37" t="s">
        <v>18</v>
      </c>
      <c r="F279" s="272" t="s">
        <v>124</v>
      </c>
      <c r="G279" s="271"/>
    </row>
    <row r="280" spans="1:8" x14ac:dyDescent="0.3">
      <c r="A280" s="41">
        <v>45588</v>
      </c>
      <c r="B280" s="37" t="s">
        <v>137</v>
      </c>
      <c r="C280" s="63" t="s">
        <v>66</v>
      </c>
      <c r="D280" s="42">
        <v>420</v>
      </c>
      <c r="E280" s="63" t="s">
        <v>18</v>
      </c>
      <c r="F280" s="291" t="s">
        <v>138</v>
      </c>
      <c r="G280" s="290"/>
    </row>
    <row r="281" spans="1:8" x14ac:dyDescent="0.3">
      <c r="A281" s="41">
        <v>45590</v>
      </c>
      <c r="B281" s="17" t="s">
        <v>120</v>
      </c>
      <c r="C281" s="63" t="s">
        <v>63</v>
      </c>
      <c r="D281" s="42">
        <v>5000</v>
      </c>
      <c r="E281" s="53" t="s">
        <v>105</v>
      </c>
      <c r="F281" s="291"/>
      <c r="G281" s="290"/>
    </row>
    <row r="282" spans="1:8" x14ac:dyDescent="0.3">
      <c r="A282" s="41">
        <v>45592</v>
      </c>
      <c r="B282" s="17" t="s">
        <v>120</v>
      </c>
      <c r="C282" s="63" t="s">
        <v>139</v>
      </c>
      <c r="D282" s="42">
        <v>5000</v>
      </c>
      <c r="E282" s="53" t="s">
        <v>140</v>
      </c>
      <c r="F282" s="64"/>
      <c r="G282" s="89"/>
    </row>
    <row r="283" spans="1:8" x14ac:dyDescent="0.3">
      <c r="A283" s="41">
        <v>45594</v>
      </c>
      <c r="B283" s="37" t="s">
        <v>120</v>
      </c>
      <c r="C283" s="63" t="s">
        <v>141</v>
      </c>
      <c r="D283" s="42">
        <v>10000</v>
      </c>
      <c r="E283" s="63" t="s">
        <v>17</v>
      </c>
      <c r="F283" s="46"/>
      <c r="G283" s="89"/>
    </row>
    <row r="284" spans="1:8" ht="14.4" customHeight="1" x14ac:dyDescent="0.3">
      <c r="A284" s="41">
        <v>45594</v>
      </c>
      <c r="B284" s="37" t="s">
        <v>95</v>
      </c>
      <c r="C284" s="63" t="s">
        <v>130</v>
      </c>
      <c r="D284" s="42">
        <v>498</v>
      </c>
      <c r="E284" s="63" t="s">
        <v>18</v>
      </c>
      <c r="F284" s="353" t="s">
        <v>142</v>
      </c>
      <c r="G284" s="354"/>
    </row>
    <row r="285" spans="1:8" x14ac:dyDescent="0.3">
      <c r="A285" s="41"/>
      <c r="B285" s="37"/>
      <c r="C285" s="37"/>
      <c r="D285" s="42"/>
      <c r="E285" s="37"/>
      <c r="F285" s="272"/>
      <c r="G285" s="271"/>
    </row>
    <row r="286" spans="1:8" x14ac:dyDescent="0.3">
      <c r="A286" s="41"/>
      <c r="B286" s="37"/>
      <c r="C286" s="37"/>
      <c r="D286" s="42"/>
      <c r="E286" s="37"/>
      <c r="F286" s="272"/>
      <c r="G286" s="271"/>
      <c r="H286" s="43"/>
    </row>
    <row r="287" spans="1:8" x14ac:dyDescent="0.3">
      <c r="A287" s="41"/>
      <c r="B287" s="37"/>
      <c r="C287" s="37"/>
      <c r="D287" s="42"/>
      <c r="E287" s="37"/>
      <c r="F287" s="272"/>
      <c r="G287" s="271"/>
    </row>
    <row r="288" spans="1:8" x14ac:dyDescent="0.3">
      <c r="A288" s="41"/>
      <c r="B288" s="37"/>
      <c r="C288" s="37"/>
      <c r="D288" s="42"/>
      <c r="E288" s="37"/>
      <c r="F288" s="272"/>
      <c r="G288" s="271"/>
    </row>
    <row r="289" spans="1:12" x14ac:dyDescent="0.3">
      <c r="A289" s="41"/>
      <c r="B289" s="37"/>
      <c r="C289" s="37"/>
      <c r="D289" s="42"/>
      <c r="E289" s="37"/>
      <c r="F289" s="272"/>
      <c r="G289" s="271"/>
    </row>
    <row r="290" spans="1:12" x14ac:dyDescent="0.3">
      <c r="D290" s="51">
        <f>SUM(D268:D289)</f>
        <v>69616.790000000008</v>
      </c>
    </row>
    <row r="291" spans="1:12" x14ac:dyDescent="0.3">
      <c r="D291" s="51"/>
    </row>
    <row r="292" spans="1:12" ht="17.399999999999999" x14ac:dyDescent="0.3">
      <c r="A292" s="60"/>
      <c r="B292" s="288" t="s">
        <v>87</v>
      </c>
      <c r="C292" s="306"/>
      <c r="D292" s="306"/>
      <c r="E292" s="306"/>
      <c r="F292" s="306"/>
      <c r="G292" s="58"/>
    </row>
    <row r="293" spans="1:12" ht="17.399999999999999" x14ac:dyDescent="0.3">
      <c r="A293" s="59"/>
      <c r="B293" s="363" t="s">
        <v>8</v>
      </c>
      <c r="C293" s="305"/>
      <c r="D293" s="305"/>
      <c r="E293" s="305"/>
      <c r="F293" s="305"/>
    </row>
    <row r="294" spans="1:12" ht="31.2" x14ac:dyDescent="0.3">
      <c r="A294" s="21" t="s">
        <v>0</v>
      </c>
      <c r="B294" s="4" t="s">
        <v>88</v>
      </c>
      <c r="C294" s="5" t="s">
        <v>2</v>
      </c>
      <c r="D294" s="6" t="s">
        <v>3</v>
      </c>
      <c r="E294" s="7" t="s">
        <v>4</v>
      </c>
      <c r="F294" s="281" t="s">
        <v>5</v>
      </c>
      <c r="G294" s="282"/>
    </row>
    <row r="295" spans="1:12" x14ac:dyDescent="0.3">
      <c r="A295" s="41">
        <v>45538</v>
      </c>
      <c r="B295" s="37" t="s">
        <v>36</v>
      </c>
      <c r="C295" s="63" t="s">
        <v>66</v>
      </c>
      <c r="D295" s="42">
        <v>210</v>
      </c>
      <c r="E295" s="63" t="s">
        <v>18</v>
      </c>
      <c r="F295" s="291" t="s">
        <v>89</v>
      </c>
      <c r="G295" s="290"/>
    </row>
    <row r="296" spans="1:12" x14ac:dyDescent="0.3">
      <c r="A296" s="41">
        <v>45545</v>
      </c>
      <c r="B296" s="37" t="s">
        <v>95</v>
      </c>
      <c r="C296" s="63" t="s">
        <v>94</v>
      </c>
      <c r="D296" s="42">
        <v>234</v>
      </c>
      <c r="E296" s="63" t="s">
        <v>17</v>
      </c>
      <c r="F296" s="291" t="s">
        <v>96</v>
      </c>
      <c r="G296" s="290"/>
    </row>
    <row r="297" spans="1:12" x14ac:dyDescent="0.3">
      <c r="A297" s="41">
        <v>45547</v>
      </c>
      <c r="B297" s="37" t="s">
        <v>95</v>
      </c>
      <c r="C297" s="63" t="s">
        <v>97</v>
      </c>
      <c r="D297" s="42">
        <v>84</v>
      </c>
      <c r="E297" s="37" t="s">
        <v>17</v>
      </c>
      <c r="F297" s="272" t="s">
        <v>98</v>
      </c>
      <c r="G297" s="271"/>
      <c r="H297" s="43"/>
    </row>
    <row r="298" spans="1:12" x14ac:dyDescent="0.3">
      <c r="A298" s="41">
        <v>45552</v>
      </c>
      <c r="B298" s="37" t="s">
        <v>58</v>
      </c>
      <c r="C298" s="37" t="s">
        <v>99</v>
      </c>
      <c r="D298" s="42">
        <v>600</v>
      </c>
      <c r="E298" s="37" t="s">
        <v>18</v>
      </c>
      <c r="F298" s="291"/>
      <c r="G298" s="290"/>
      <c r="H298" s="43"/>
      <c r="L298" s="26"/>
    </row>
    <row r="299" spans="1:12" x14ac:dyDescent="0.3">
      <c r="A299" s="41">
        <v>45554</v>
      </c>
      <c r="B299" s="37" t="s">
        <v>36</v>
      </c>
      <c r="C299" s="37" t="s">
        <v>66</v>
      </c>
      <c r="D299" s="42">
        <v>420</v>
      </c>
      <c r="E299" s="37" t="s">
        <v>17</v>
      </c>
      <c r="F299" s="272" t="s">
        <v>100</v>
      </c>
      <c r="G299" s="271"/>
      <c r="H299" s="43"/>
      <c r="L299" s="27"/>
    </row>
    <row r="300" spans="1:12" x14ac:dyDescent="0.3">
      <c r="A300" s="41">
        <v>45556</v>
      </c>
      <c r="B300" s="37" t="s">
        <v>58</v>
      </c>
      <c r="C300" s="37" t="s">
        <v>101</v>
      </c>
      <c r="D300" s="42">
        <v>250</v>
      </c>
      <c r="E300" s="37" t="s">
        <v>18</v>
      </c>
      <c r="F300" s="272"/>
      <c r="G300" s="271"/>
      <c r="H300" s="47"/>
    </row>
    <row r="301" spans="1:12" x14ac:dyDescent="0.3">
      <c r="A301" s="41">
        <v>45561</v>
      </c>
      <c r="B301" s="37" t="s">
        <v>58</v>
      </c>
      <c r="C301" s="37" t="s">
        <v>106</v>
      </c>
      <c r="D301" s="42">
        <v>250</v>
      </c>
      <c r="E301" s="37" t="s">
        <v>17</v>
      </c>
      <c r="F301" s="272"/>
      <c r="G301" s="271"/>
    </row>
    <row r="302" spans="1:12" x14ac:dyDescent="0.3">
      <c r="A302" s="41">
        <v>45561</v>
      </c>
      <c r="B302" s="37" t="s">
        <v>36</v>
      </c>
      <c r="C302" s="37" t="s">
        <v>66</v>
      </c>
      <c r="D302" s="42">
        <v>140</v>
      </c>
      <c r="E302" s="37" t="s">
        <v>17</v>
      </c>
      <c r="F302" s="272" t="s">
        <v>107</v>
      </c>
      <c r="G302" s="271"/>
    </row>
    <row r="303" spans="1:12" x14ac:dyDescent="0.3">
      <c r="A303" s="41">
        <v>45565</v>
      </c>
      <c r="B303" s="37" t="s">
        <v>58</v>
      </c>
      <c r="C303" s="37" t="s">
        <v>106</v>
      </c>
      <c r="D303" s="42">
        <v>250</v>
      </c>
      <c r="E303" s="37" t="s">
        <v>17</v>
      </c>
      <c r="F303" s="272"/>
      <c r="G303" s="271"/>
    </row>
    <row r="304" spans="1:12" x14ac:dyDescent="0.3">
      <c r="A304" s="41"/>
      <c r="B304" s="37"/>
      <c r="C304" s="37"/>
      <c r="D304" s="42"/>
      <c r="E304" s="37"/>
      <c r="F304" s="272"/>
      <c r="G304" s="271"/>
    </row>
    <row r="305" spans="1:12" x14ac:dyDescent="0.3">
      <c r="A305" s="41"/>
      <c r="B305" s="37"/>
      <c r="C305" s="37"/>
      <c r="D305" s="42"/>
      <c r="E305" s="37"/>
      <c r="F305" s="272"/>
      <c r="G305" s="271"/>
    </row>
    <row r="306" spans="1:12" x14ac:dyDescent="0.3">
      <c r="D306" s="51">
        <f>SUM(D295:D305)</f>
        <v>2438</v>
      </c>
    </row>
    <row r="307" spans="1:12" x14ac:dyDescent="0.3">
      <c r="D307" s="51"/>
    </row>
    <row r="308" spans="1:12" ht="17.399999999999999" x14ac:dyDescent="0.3">
      <c r="A308" s="60"/>
      <c r="B308" s="288" t="s">
        <v>68</v>
      </c>
      <c r="C308" s="306"/>
      <c r="D308" s="306"/>
      <c r="E308" s="306"/>
      <c r="F308" s="306"/>
      <c r="G308" s="58"/>
    </row>
    <row r="309" spans="1:12" ht="17.399999999999999" x14ac:dyDescent="0.3">
      <c r="A309" s="59"/>
      <c r="B309" s="363" t="s">
        <v>8</v>
      </c>
      <c r="C309" s="305"/>
      <c r="D309" s="305"/>
      <c r="E309" s="305"/>
      <c r="F309" s="305"/>
    </row>
    <row r="310" spans="1:12" ht="31.2" x14ac:dyDescent="0.3">
      <c r="A310" s="21" t="s">
        <v>0</v>
      </c>
      <c r="B310" s="4" t="s">
        <v>9</v>
      </c>
      <c r="C310" s="5" t="s">
        <v>2</v>
      </c>
      <c r="D310" s="6" t="s">
        <v>3</v>
      </c>
      <c r="E310" s="7" t="s">
        <v>4</v>
      </c>
      <c r="F310" s="281" t="s">
        <v>5</v>
      </c>
      <c r="G310" s="282"/>
    </row>
    <row r="311" spans="1:12" x14ac:dyDescent="0.3">
      <c r="A311" s="41">
        <v>45509</v>
      </c>
      <c r="B311" s="37" t="s">
        <v>36</v>
      </c>
      <c r="C311" s="37" t="s">
        <v>69</v>
      </c>
      <c r="D311" s="42">
        <v>980</v>
      </c>
      <c r="E311" s="37" t="s">
        <v>17</v>
      </c>
      <c r="F311" s="272" t="s">
        <v>70</v>
      </c>
      <c r="G311" s="271"/>
    </row>
    <row r="312" spans="1:12" x14ac:dyDescent="0.3">
      <c r="A312" s="41">
        <v>45511</v>
      </c>
      <c r="B312" s="37" t="s">
        <v>62</v>
      </c>
      <c r="C312" s="63" t="s">
        <v>72</v>
      </c>
      <c r="D312" s="42">
        <v>90</v>
      </c>
      <c r="E312" s="63" t="s">
        <v>17</v>
      </c>
      <c r="F312" s="272" t="s">
        <v>73</v>
      </c>
      <c r="G312" s="271"/>
    </row>
    <row r="313" spans="1:12" x14ac:dyDescent="0.3">
      <c r="A313" s="41">
        <v>45514</v>
      </c>
      <c r="B313" s="37" t="s">
        <v>58</v>
      </c>
      <c r="C313" s="63" t="s">
        <v>77</v>
      </c>
      <c r="D313" s="42">
        <v>500</v>
      </c>
      <c r="E313" s="63" t="s">
        <v>18</v>
      </c>
      <c r="F313" s="64"/>
      <c r="G313" s="89"/>
    </row>
    <row r="314" spans="1:12" x14ac:dyDescent="0.3">
      <c r="A314" s="41">
        <v>45524</v>
      </c>
      <c r="B314" s="37" t="s">
        <v>58</v>
      </c>
      <c r="C314" s="63" t="s">
        <v>78</v>
      </c>
      <c r="D314" s="42">
        <v>250</v>
      </c>
      <c r="E314" s="63" t="s">
        <v>17</v>
      </c>
      <c r="F314" s="272" t="s">
        <v>82</v>
      </c>
      <c r="G314" s="271"/>
      <c r="H314" s="43"/>
    </row>
    <row r="315" spans="1:12" x14ac:dyDescent="0.3">
      <c r="A315" s="41">
        <v>45526</v>
      </c>
      <c r="B315" s="37" t="s">
        <v>36</v>
      </c>
      <c r="C315" s="63" t="s">
        <v>80</v>
      </c>
      <c r="D315" s="42">
        <v>8.65</v>
      </c>
      <c r="E315" s="63" t="s">
        <v>17</v>
      </c>
      <c r="F315" s="272" t="s">
        <v>83</v>
      </c>
      <c r="G315" s="271"/>
      <c r="H315" s="43"/>
      <c r="L315" s="26"/>
    </row>
    <row r="316" spans="1:12" x14ac:dyDescent="0.3">
      <c r="A316" s="41">
        <v>45527</v>
      </c>
      <c r="B316" s="37" t="s">
        <v>36</v>
      </c>
      <c r="C316" s="63" t="s">
        <v>81</v>
      </c>
      <c r="D316" s="42">
        <v>237</v>
      </c>
      <c r="E316" s="63" t="s">
        <v>18</v>
      </c>
      <c r="F316" s="272" t="s">
        <v>84</v>
      </c>
      <c r="G316" s="271"/>
      <c r="H316" s="43"/>
      <c r="L316" s="27"/>
    </row>
    <row r="317" spans="1:12" x14ac:dyDescent="0.3">
      <c r="A317" s="41">
        <v>45532</v>
      </c>
      <c r="B317" s="37" t="s">
        <v>36</v>
      </c>
      <c r="C317" s="63" t="s">
        <v>85</v>
      </c>
      <c r="D317" s="42">
        <v>270</v>
      </c>
      <c r="E317" s="63" t="s">
        <v>18</v>
      </c>
      <c r="F317" s="272" t="s">
        <v>91</v>
      </c>
      <c r="G317" s="271"/>
      <c r="H317" s="47"/>
    </row>
    <row r="318" spans="1:12" x14ac:dyDescent="0.3">
      <c r="A318" s="41">
        <v>45532</v>
      </c>
      <c r="B318" s="37" t="s">
        <v>36</v>
      </c>
      <c r="C318" s="63" t="s">
        <v>80</v>
      </c>
      <c r="D318" s="42">
        <v>540</v>
      </c>
      <c r="E318" s="63" t="s">
        <v>17</v>
      </c>
      <c r="F318" s="272" t="s">
        <v>92</v>
      </c>
      <c r="G318" s="271"/>
    </row>
    <row r="319" spans="1:12" x14ac:dyDescent="0.3">
      <c r="A319" s="41">
        <v>45532</v>
      </c>
      <c r="B319" s="37" t="s">
        <v>58</v>
      </c>
      <c r="C319" s="37" t="s">
        <v>78</v>
      </c>
      <c r="D319" s="42">
        <v>250</v>
      </c>
      <c r="E319" s="37" t="s">
        <v>17</v>
      </c>
      <c r="F319" s="272" t="s">
        <v>82</v>
      </c>
      <c r="G319" s="271"/>
      <c r="H319" s="65" t="s">
        <v>79</v>
      </c>
    </row>
    <row r="320" spans="1:12" x14ac:dyDescent="0.3">
      <c r="A320" s="41">
        <v>45533</v>
      </c>
      <c r="B320" s="37" t="s">
        <v>36</v>
      </c>
      <c r="C320" s="63" t="s">
        <v>90</v>
      </c>
      <c r="D320" s="42">
        <v>90</v>
      </c>
      <c r="E320" s="63" t="s">
        <v>18</v>
      </c>
      <c r="F320" s="272" t="s">
        <v>93</v>
      </c>
      <c r="G320" s="271"/>
      <c r="H320" s="66" t="s">
        <v>86</v>
      </c>
    </row>
    <row r="321" spans="1:8" x14ac:dyDescent="0.3">
      <c r="A321" s="41"/>
      <c r="B321" s="37"/>
      <c r="C321" s="37"/>
      <c r="D321" s="42"/>
      <c r="E321" s="37"/>
      <c r="F321" s="272"/>
      <c r="G321" s="271"/>
    </row>
    <row r="322" spans="1:8" x14ac:dyDescent="0.3">
      <c r="A322" s="41"/>
      <c r="B322" s="37"/>
      <c r="C322" s="37"/>
      <c r="D322" s="42"/>
      <c r="E322" s="37"/>
      <c r="F322" s="46"/>
      <c r="G322" s="45"/>
    </row>
    <row r="323" spans="1:8" x14ac:dyDescent="0.3">
      <c r="A323" s="41"/>
      <c r="B323" s="37"/>
      <c r="C323" s="37"/>
      <c r="D323" s="42"/>
      <c r="E323" s="37"/>
      <c r="F323" s="46"/>
      <c r="G323" s="45"/>
    </row>
    <row r="324" spans="1:8" x14ac:dyDescent="0.3">
      <c r="A324" s="41"/>
      <c r="B324" s="37"/>
      <c r="C324" s="37"/>
      <c r="D324" s="42"/>
      <c r="E324" s="37"/>
      <c r="F324" s="46"/>
      <c r="G324" s="45"/>
    </row>
    <row r="325" spans="1:8" x14ac:dyDescent="0.3">
      <c r="A325" s="41"/>
      <c r="B325" s="37"/>
      <c r="C325" s="37"/>
      <c r="D325" s="42"/>
      <c r="E325" s="37"/>
      <c r="F325" s="46"/>
      <c r="G325" s="45"/>
    </row>
    <row r="326" spans="1:8" x14ac:dyDescent="0.3">
      <c r="A326" s="41"/>
      <c r="B326" s="37"/>
      <c r="C326" s="37"/>
      <c r="D326" s="42"/>
      <c r="E326" s="37"/>
      <c r="F326" s="46"/>
      <c r="G326" s="45"/>
    </row>
    <row r="327" spans="1:8" x14ac:dyDescent="0.3">
      <c r="A327" s="41"/>
      <c r="B327" s="37"/>
      <c r="C327" s="37"/>
      <c r="D327" s="42"/>
      <c r="E327" s="37"/>
      <c r="F327" s="46"/>
      <c r="G327" s="45"/>
    </row>
    <row r="328" spans="1:8" x14ac:dyDescent="0.3">
      <c r="A328" s="41"/>
      <c r="B328" s="37"/>
      <c r="C328" s="37"/>
      <c r="D328" s="42"/>
      <c r="E328" s="37"/>
      <c r="F328" s="46"/>
      <c r="G328" s="45"/>
    </row>
    <row r="329" spans="1:8" x14ac:dyDescent="0.3">
      <c r="A329" s="41"/>
      <c r="B329" s="37"/>
      <c r="C329" s="37"/>
      <c r="D329" s="42"/>
      <c r="E329" s="37"/>
      <c r="F329" s="272"/>
      <c r="G329" s="271"/>
    </row>
    <row r="330" spans="1:8" x14ac:dyDescent="0.3">
      <c r="A330" s="41"/>
      <c r="B330" s="37"/>
      <c r="C330" s="37"/>
      <c r="D330" s="42"/>
      <c r="E330" s="37"/>
      <c r="F330" s="272"/>
      <c r="G330" s="271"/>
      <c r="H330" s="43"/>
    </row>
    <row r="331" spans="1:8" x14ac:dyDescent="0.3">
      <c r="A331" s="41"/>
      <c r="B331" s="37"/>
      <c r="C331" s="37"/>
      <c r="D331" s="42"/>
      <c r="E331" s="37"/>
      <c r="F331" s="272"/>
      <c r="G331" s="271"/>
    </row>
    <row r="332" spans="1:8" x14ac:dyDescent="0.3">
      <c r="A332" s="41"/>
      <c r="B332" s="37"/>
      <c r="C332" s="37"/>
      <c r="D332" s="42"/>
      <c r="E332" s="37"/>
      <c r="F332" s="272"/>
      <c r="G332" s="271"/>
    </row>
    <row r="333" spans="1:8" x14ac:dyDescent="0.3">
      <c r="A333" s="41"/>
      <c r="B333" s="37"/>
      <c r="C333" s="37"/>
      <c r="D333" s="42"/>
      <c r="E333" s="37"/>
      <c r="F333" s="272"/>
      <c r="G333" s="271"/>
    </row>
    <row r="334" spans="1:8" x14ac:dyDescent="0.3">
      <c r="D334" s="51">
        <f>SUM(D311:D333)</f>
        <v>3215.65</v>
      </c>
    </row>
    <row r="336" spans="1:8" ht="17.399999999999999" x14ac:dyDescent="0.3">
      <c r="A336" s="60"/>
      <c r="B336" s="288" t="s">
        <v>38</v>
      </c>
      <c r="C336" s="306"/>
      <c r="D336" s="306"/>
      <c r="E336" s="306"/>
      <c r="F336" s="306"/>
      <c r="G336" s="58"/>
    </row>
    <row r="337" spans="1:12" ht="17.399999999999999" x14ac:dyDescent="0.3">
      <c r="A337" s="59"/>
      <c r="B337" s="363" t="s">
        <v>8</v>
      </c>
      <c r="C337" s="305"/>
      <c r="D337" s="305"/>
      <c r="E337" s="305"/>
      <c r="F337" s="305"/>
    </row>
    <row r="338" spans="1:12" ht="31.2" x14ac:dyDescent="0.3">
      <c r="A338" s="21" t="s">
        <v>0</v>
      </c>
      <c r="B338" s="4" t="s">
        <v>9</v>
      </c>
      <c r="C338" s="5" t="s">
        <v>2</v>
      </c>
      <c r="D338" s="6" t="s">
        <v>3</v>
      </c>
      <c r="E338" s="7" t="s">
        <v>4</v>
      </c>
      <c r="F338" s="281" t="s">
        <v>5</v>
      </c>
      <c r="G338" s="282"/>
    </row>
    <row r="339" spans="1:12" x14ac:dyDescent="0.3">
      <c r="A339" s="41">
        <v>45477</v>
      </c>
      <c r="B339" s="37" t="s">
        <v>36</v>
      </c>
      <c r="C339" s="63" t="s">
        <v>39</v>
      </c>
      <c r="D339" s="42">
        <v>197.35</v>
      </c>
      <c r="E339" s="63" t="s">
        <v>17</v>
      </c>
      <c r="F339" s="272" t="s">
        <v>40</v>
      </c>
      <c r="G339" s="271"/>
    </row>
    <row r="340" spans="1:12" x14ac:dyDescent="0.3">
      <c r="A340" s="41">
        <v>45478</v>
      </c>
      <c r="B340" s="37" t="s">
        <v>36</v>
      </c>
      <c r="C340" s="63" t="s">
        <v>56</v>
      </c>
      <c r="D340" s="42">
        <v>140</v>
      </c>
      <c r="E340" s="63" t="s">
        <v>17</v>
      </c>
      <c r="F340" s="272" t="s">
        <v>65</v>
      </c>
      <c r="G340" s="271"/>
    </row>
    <row r="341" spans="1:12" x14ac:dyDescent="0.3">
      <c r="A341" s="41">
        <v>45479</v>
      </c>
      <c r="B341" s="37" t="s">
        <v>36</v>
      </c>
      <c r="C341" s="63" t="s">
        <v>57</v>
      </c>
      <c r="D341" s="42">
        <v>364.35</v>
      </c>
      <c r="E341" s="63" t="s">
        <v>105</v>
      </c>
      <c r="F341" s="272" t="s">
        <v>71</v>
      </c>
      <c r="G341" s="271"/>
    </row>
    <row r="342" spans="1:12" x14ac:dyDescent="0.3">
      <c r="A342" s="41">
        <v>45481</v>
      </c>
      <c r="B342" s="37" t="s">
        <v>58</v>
      </c>
      <c r="C342" s="63" t="s">
        <v>56</v>
      </c>
      <c r="D342" s="42">
        <v>250</v>
      </c>
      <c r="E342" s="63" t="s">
        <v>17</v>
      </c>
      <c r="F342" s="272" t="s">
        <v>37</v>
      </c>
      <c r="G342" s="271"/>
      <c r="H342" s="43"/>
      <c r="I342">
        <f>11.15*30</f>
        <v>334.5</v>
      </c>
    </row>
    <row r="343" spans="1:12" x14ac:dyDescent="0.3">
      <c r="A343" s="41">
        <v>45482</v>
      </c>
      <c r="B343" s="37" t="s">
        <v>62</v>
      </c>
      <c r="C343" s="63" t="s">
        <v>60</v>
      </c>
      <c r="D343" s="42">
        <v>452</v>
      </c>
      <c r="E343" s="63" t="s">
        <v>17</v>
      </c>
      <c r="F343" s="272" t="s">
        <v>37</v>
      </c>
      <c r="G343" s="271"/>
      <c r="H343" s="43"/>
      <c r="I343">
        <f>11.15*15</f>
        <v>167.25</v>
      </c>
      <c r="L343" s="26"/>
    </row>
    <row r="344" spans="1:12" x14ac:dyDescent="0.3">
      <c r="A344" s="41">
        <v>45485</v>
      </c>
      <c r="B344" s="37" t="s">
        <v>36</v>
      </c>
      <c r="C344" s="63" t="s">
        <v>74</v>
      </c>
      <c r="D344" s="42">
        <v>360</v>
      </c>
      <c r="E344" s="63" t="s">
        <v>18</v>
      </c>
      <c r="F344" s="272" t="s">
        <v>75</v>
      </c>
      <c r="G344" s="271"/>
      <c r="H344" s="43"/>
      <c r="L344" s="26"/>
    </row>
    <row r="345" spans="1:12" x14ac:dyDescent="0.3">
      <c r="A345" s="41">
        <v>45489</v>
      </c>
      <c r="B345" s="37" t="s">
        <v>36</v>
      </c>
      <c r="C345" s="63" t="s">
        <v>59</v>
      </c>
      <c r="D345" s="42">
        <v>952.5</v>
      </c>
      <c r="E345" s="63" t="s">
        <v>61</v>
      </c>
      <c r="F345" s="272" t="s">
        <v>64</v>
      </c>
      <c r="G345" s="271"/>
      <c r="H345" s="43"/>
      <c r="I345">
        <f>7.5*30</f>
        <v>225</v>
      </c>
      <c r="L345" s="27"/>
    </row>
    <row r="346" spans="1:12" x14ac:dyDescent="0.3">
      <c r="A346" s="41">
        <v>45496</v>
      </c>
      <c r="B346" s="37" t="s">
        <v>36</v>
      </c>
      <c r="C346" s="63" t="s">
        <v>66</v>
      </c>
      <c r="D346" s="42">
        <v>280</v>
      </c>
      <c r="E346" s="37" t="s">
        <v>17</v>
      </c>
      <c r="F346" s="272" t="s">
        <v>67</v>
      </c>
      <c r="G346" s="271"/>
      <c r="H346" s="47"/>
      <c r="I346">
        <f>SUM(I342:I345)</f>
        <v>726.75</v>
      </c>
    </row>
    <row r="347" spans="1:12" x14ac:dyDescent="0.3">
      <c r="A347" s="41">
        <v>45500</v>
      </c>
      <c r="B347" s="37" t="s">
        <v>58</v>
      </c>
      <c r="C347" s="63" t="s">
        <v>76</v>
      </c>
      <c r="D347" s="42">
        <v>250</v>
      </c>
      <c r="E347" s="63" t="s">
        <v>17</v>
      </c>
      <c r="F347" s="272"/>
      <c r="G347" s="271"/>
    </row>
    <row r="348" spans="1:12" x14ac:dyDescent="0.3">
      <c r="A348" s="41"/>
      <c r="B348" s="37"/>
      <c r="C348" s="37"/>
      <c r="D348" s="42"/>
      <c r="E348" s="37"/>
      <c r="F348" s="272"/>
      <c r="G348" s="271"/>
    </row>
    <row r="349" spans="1:12" x14ac:dyDescent="0.3">
      <c r="D349" s="51">
        <f>SUM(D339:D348)</f>
        <v>3246.2</v>
      </c>
    </row>
  </sheetData>
  <mergeCells count="245">
    <mergeCell ref="F38:G38"/>
    <mergeCell ref="F37:G37"/>
    <mergeCell ref="B28:F28"/>
    <mergeCell ref="B29:F29"/>
    <mergeCell ref="F30:G30"/>
    <mergeCell ref="F31:G31"/>
    <mergeCell ref="F32:G32"/>
    <mergeCell ref="F33:G33"/>
    <mergeCell ref="F34:G34"/>
    <mergeCell ref="F35:G35"/>
    <mergeCell ref="F36:G36"/>
    <mergeCell ref="A87:A88"/>
    <mergeCell ref="F58:G58"/>
    <mergeCell ref="F91:G91"/>
    <mergeCell ref="F93:G93"/>
    <mergeCell ref="H126:H128"/>
    <mergeCell ref="B78:F78"/>
    <mergeCell ref="B79:F79"/>
    <mergeCell ref="F80:G80"/>
    <mergeCell ref="F81:G81"/>
    <mergeCell ref="F82:G82"/>
    <mergeCell ref="F83:G83"/>
    <mergeCell ref="F84:G84"/>
    <mergeCell ref="F85:G85"/>
    <mergeCell ref="F86:G86"/>
    <mergeCell ref="B87:B88"/>
    <mergeCell ref="C87:C88"/>
    <mergeCell ref="F87:G88"/>
    <mergeCell ref="F89:G89"/>
    <mergeCell ref="A94:A95"/>
    <mergeCell ref="C94:C95"/>
    <mergeCell ref="F94:G95"/>
    <mergeCell ref="A64:A65"/>
    <mergeCell ref="B64:B65"/>
    <mergeCell ref="C64:C65"/>
    <mergeCell ref="B131:F131"/>
    <mergeCell ref="B102:F102"/>
    <mergeCell ref="B103:F103"/>
    <mergeCell ref="F104:G104"/>
    <mergeCell ref="F105:G105"/>
    <mergeCell ref="F106:G106"/>
    <mergeCell ref="F107:G107"/>
    <mergeCell ref="F108:G108"/>
    <mergeCell ref="F96:G96"/>
    <mergeCell ref="F99:G99"/>
    <mergeCell ref="B132:F132"/>
    <mergeCell ref="F133:G133"/>
    <mergeCell ref="F109:G109"/>
    <mergeCell ref="A110:A111"/>
    <mergeCell ref="C110:C111"/>
    <mergeCell ref="F110:G111"/>
    <mergeCell ref="F112:G112"/>
    <mergeCell ref="F113:G113"/>
    <mergeCell ref="F114:G114"/>
    <mergeCell ref="F115:G115"/>
    <mergeCell ref="A120:A121"/>
    <mergeCell ref="C120:C121"/>
    <mergeCell ref="F120:G121"/>
    <mergeCell ref="F122:G122"/>
    <mergeCell ref="F123:G123"/>
    <mergeCell ref="F116:G116"/>
    <mergeCell ref="F117:G117"/>
    <mergeCell ref="F126:G126"/>
    <mergeCell ref="F127:G127"/>
    <mergeCell ref="F128:G128"/>
    <mergeCell ref="F118:G118"/>
    <mergeCell ref="F119:G119"/>
    <mergeCell ref="F124:G124"/>
    <mergeCell ref="F125:G125"/>
    <mergeCell ref="A134:A135"/>
    <mergeCell ref="B134:B135"/>
    <mergeCell ref="C134:C135"/>
    <mergeCell ref="A153:A154"/>
    <mergeCell ref="F157:G157"/>
    <mergeCell ref="F159:G159"/>
    <mergeCell ref="F160:G160"/>
    <mergeCell ref="F161:G161"/>
    <mergeCell ref="F153:G153"/>
    <mergeCell ref="F154:G154"/>
    <mergeCell ref="F155:G155"/>
    <mergeCell ref="F156:G156"/>
    <mergeCell ref="F140:G140"/>
    <mergeCell ref="A142:A143"/>
    <mergeCell ref="B142:B143"/>
    <mergeCell ref="C142:C143"/>
    <mergeCell ref="F142:G143"/>
    <mergeCell ref="F134:G134"/>
    <mergeCell ref="F135:G135"/>
    <mergeCell ref="F136:G136"/>
    <mergeCell ref="F139:G139"/>
    <mergeCell ref="F348:G348"/>
    <mergeCell ref="F347:G347"/>
    <mergeCell ref="F321:G321"/>
    <mergeCell ref="F329:G329"/>
    <mergeCell ref="F330:G330"/>
    <mergeCell ref="F331:G331"/>
    <mergeCell ref="F332:G332"/>
    <mergeCell ref="F341:G341"/>
    <mergeCell ref="F312:G312"/>
    <mergeCell ref="F314:G314"/>
    <mergeCell ref="F315:G315"/>
    <mergeCell ref="F316:G316"/>
    <mergeCell ref="F317:G317"/>
    <mergeCell ref="B336:F336"/>
    <mergeCell ref="B337:F337"/>
    <mergeCell ref="F338:G338"/>
    <mergeCell ref="F339:G339"/>
    <mergeCell ref="F342:G342"/>
    <mergeCell ref="F343:G343"/>
    <mergeCell ref="F345:G345"/>
    <mergeCell ref="F346:G346"/>
    <mergeCell ref="F340:G340"/>
    <mergeCell ref="F304:G304"/>
    <mergeCell ref="F305:G305"/>
    <mergeCell ref="F302:G302"/>
    <mergeCell ref="F303:G303"/>
    <mergeCell ref="F297:G297"/>
    <mergeCell ref="F298:G298"/>
    <mergeCell ref="F299:G299"/>
    <mergeCell ref="F300:G300"/>
    <mergeCell ref="B1:F1"/>
    <mergeCell ref="B292:F292"/>
    <mergeCell ref="B293:F293"/>
    <mergeCell ref="F294:G294"/>
    <mergeCell ref="F295:G295"/>
    <mergeCell ref="F296:G296"/>
    <mergeCell ref="F301:G301"/>
    <mergeCell ref="F270:G270"/>
    <mergeCell ref="F271:G271"/>
    <mergeCell ref="F272:G272"/>
    <mergeCell ref="F273:G273"/>
    <mergeCell ref="F274:G274"/>
    <mergeCell ref="B265:F265"/>
    <mergeCell ref="B266:F266"/>
    <mergeCell ref="F267:G267"/>
    <mergeCell ref="F268:G268"/>
    <mergeCell ref="B308:F308"/>
    <mergeCell ref="B309:F309"/>
    <mergeCell ref="F310:G310"/>
    <mergeCell ref="F311:G311"/>
    <mergeCell ref="F344:G344"/>
    <mergeCell ref="F318:G318"/>
    <mergeCell ref="F319:G319"/>
    <mergeCell ref="F320:G320"/>
    <mergeCell ref="F333:G333"/>
    <mergeCell ref="F269:G269"/>
    <mergeCell ref="F287:G287"/>
    <mergeCell ref="F288:G288"/>
    <mergeCell ref="F289:G289"/>
    <mergeCell ref="F275:G275"/>
    <mergeCell ref="F276:G276"/>
    <mergeCell ref="F277:G277"/>
    <mergeCell ref="F285:G285"/>
    <mergeCell ref="F286:G286"/>
    <mergeCell ref="F278:G278"/>
    <mergeCell ref="F279:G279"/>
    <mergeCell ref="F280:G280"/>
    <mergeCell ref="F281:G281"/>
    <mergeCell ref="F284:G284"/>
    <mergeCell ref="F178:G178"/>
    <mergeCell ref="F180:G180"/>
    <mergeCell ref="A170:A171"/>
    <mergeCell ref="B170:B171"/>
    <mergeCell ref="C170:C171"/>
    <mergeCell ref="F170:G171"/>
    <mergeCell ref="F177:G177"/>
    <mergeCell ref="F174:G174"/>
    <mergeCell ref="F175:G175"/>
    <mergeCell ref="F176:G176"/>
    <mergeCell ref="F172:G172"/>
    <mergeCell ref="F173:G173"/>
    <mergeCell ref="F169:G169"/>
    <mergeCell ref="F151:G151"/>
    <mergeCell ref="F152:G152"/>
    <mergeCell ref="F137:G137"/>
    <mergeCell ref="F138:G138"/>
    <mergeCell ref="F141:G141"/>
    <mergeCell ref="F144:G144"/>
    <mergeCell ref="F145:G145"/>
    <mergeCell ref="F163:G163"/>
    <mergeCell ref="F164:G164"/>
    <mergeCell ref="B148:F148"/>
    <mergeCell ref="B149:F149"/>
    <mergeCell ref="F150:G150"/>
    <mergeCell ref="B153:B154"/>
    <mergeCell ref="C153:C154"/>
    <mergeCell ref="B168:F168"/>
    <mergeCell ref="F162:G162"/>
    <mergeCell ref="B167:F167"/>
    <mergeCell ref="A68:A69"/>
    <mergeCell ref="B68:B69"/>
    <mergeCell ref="C68:C69"/>
    <mergeCell ref="F68:G69"/>
    <mergeCell ref="B41:F41"/>
    <mergeCell ref="B42:F42"/>
    <mergeCell ref="F43:G43"/>
    <mergeCell ref="F46:G46"/>
    <mergeCell ref="F54:G54"/>
    <mergeCell ref="F56:G56"/>
    <mergeCell ref="F50:G50"/>
    <mergeCell ref="F51:G51"/>
    <mergeCell ref="F55:G55"/>
    <mergeCell ref="F74:G74"/>
    <mergeCell ref="F75:G75"/>
    <mergeCell ref="F44:G44"/>
    <mergeCell ref="F45:G45"/>
    <mergeCell ref="F48:G48"/>
    <mergeCell ref="F49:G49"/>
    <mergeCell ref="F70:G70"/>
    <mergeCell ref="F71:G71"/>
    <mergeCell ref="F72:G72"/>
    <mergeCell ref="F73:G73"/>
    <mergeCell ref="B61:F61"/>
    <mergeCell ref="B62:F62"/>
    <mergeCell ref="F63:G63"/>
    <mergeCell ref="F57:G57"/>
    <mergeCell ref="F52:G52"/>
    <mergeCell ref="F53:G53"/>
    <mergeCell ref="F47:G47"/>
    <mergeCell ref="F64:G65"/>
    <mergeCell ref="F66:G66"/>
    <mergeCell ref="B2:F2"/>
    <mergeCell ref="B3:F3"/>
    <mergeCell ref="F4:G4"/>
    <mergeCell ref="F5:G5"/>
    <mergeCell ref="F6:G6"/>
    <mergeCell ref="F7:G7"/>
    <mergeCell ref="F8:G8"/>
    <mergeCell ref="F9:G9"/>
    <mergeCell ref="F10:G10"/>
    <mergeCell ref="F20:G20"/>
    <mergeCell ref="F21:G21"/>
    <mergeCell ref="F22:G22"/>
    <mergeCell ref="F23:G23"/>
    <mergeCell ref="F24:G24"/>
    <mergeCell ref="F25:G25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E36E6-2E12-4B36-8211-39B5E65982CE}">
  <sheetPr codeName="Hoja5"/>
  <dimension ref="A1:M16"/>
  <sheetViews>
    <sheetView showGridLines="0" zoomScale="70" zoomScaleNormal="70" workbookViewId="0">
      <selection activeCell="J16" sqref="J16"/>
    </sheetView>
  </sheetViews>
  <sheetFormatPr baseColWidth="10" defaultRowHeight="14.4" x14ac:dyDescent="0.3"/>
  <cols>
    <col min="4" max="4" width="11.6640625" customWidth="1"/>
  </cols>
  <sheetData>
    <row r="1" spans="1:13" ht="21" x14ac:dyDescent="0.3">
      <c r="A1" s="433" t="s">
        <v>405</v>
      </c>
      <c r="B1" s="434"/>
      <c r="C1" s="434"/>
      <c r="D1" s="434"/>
      <c r="E1" s="434"/>
      <c r="F1" s="434"/>
      <c r="G1" s="434"/>
    </row>
    <row r="2" spans="1:13" ht="17.399999999999999" x14ac:dyDescent="0.3">
      <c r="A2" s="22" t="s">
        <v>10</v>
      </c>
      <c r="B2" s="22" t="s">
        <v>11</v>
      </c>
      <c r="C2" s="22" t="s">
        <v>12</v>
      </c>
      <c r="D2" s="22" t="s">
        <v>13</v>
      </c>
      <c r="E2" s="22" t="s">
        <v>14</v>
      </c>
      <c r="F2" s="22" t="s">
        <v>15</v>
      </c>
      <c r="G2" s="22" t="s">
        <v>16</v>
      </c>
      <c r="J2" s="103" t="s">
        <v>108</v>
      </c>
      <c r="K2" s="103"/>
      <c r="L2" s="103" t="s">
        <v>111</v>
      </c>
      <c r="M2" s="102"/>
    </row>
    <row r="3" spans="1:13" ht="67.95" customHeight="1" x14ac:dyDescent="0.3">
      <c r="A3" s="23"/>
      <c r="B3" s="24"/>
      <c r="C3" s="24"/>
      <c r="D3" s="24">
        <v>1</v>
      </c>
      <c r="E3" s="24" t="s">
        <v>453</v>
      </c>
      <c r="F3" s="24" t="s">
        <v>454</v>
      </c>
      <c r="G3" s="24">
        <v>4</v>
      </c>
      <c r="J3" s="103" t="s">
        <v>109</v>
      </c>
      <c r="K3" s="102"/>
      <c r="L3" s="103" t="s">
        <v>110</v>
      </c>
      <c r="M3" s="102"/>
    </row>
    <row r="4" spans="1:13" ht="67.95" customHeight="1" x14ac:dyDescent="0.3">
      <c r="A4" s="24">
        <v>5</v>
      </c>
      <c r="B4" s="24" t="s">
        <v>455</v>
      </c>
      <c r="C4" s="24">
        <v>7</v>
      </c>
      <c r="D4" s="24">
        <v>8</v>
      </c>
      <c r="E4" s="24" t="s">
        <v>456</v>
      </c>
      <c r="F4" s="24" t="s">
        <v>457</v>
      </c>
      <c r="G4" s="24">
        <v>11</v>
      </c>
    </row>
    <row r="5" spans="1:13" ht="67.95" customHeight="1" x14ac:dyDescent="0.3">
      <c r="A5" s="24">
        <v>12</v>
      </c>
      <c r="B5" s="24">
        <v>13</v>
      </c>
      <c r="C5" s="24">
        <v>14</v>
      </c>
      <c r="D5" s="24">
        <v>15</v>
      </c>
      <c r="E5" s="24">
        <v>16</v>
      </c>
      <c r="F5" s="24">
        <v>17</v>
      </c>
      <c r="G5" s="24">
        <v>18</v>
      </c>
    </row>
    <row r="6" spans="1:13" ht="67.95" customHeight="1" x14ac:dyDescent="0.3">
      <c r="A6" s="24">
        <v>19</v>
      </c>
      <c r="B6" s="24">
        <v>20</v>
      </c>
      <c r="C6" s="24">
        <v>21</v>
      </c>
      <c r="D6" s="24">
        <v>22</v>
      </c>
      <c r="E6" s="24">
        <v>23</v>
      </c>
      <c r="F6" s="25">
        <v>24</v>
      </c>
      <c r="G6" s="25">
        <v>25</v>
      </c>
      <c r="M6" t="s">
        <v>35</v>
      </c>
    </row>
    <row r="7" spans="1:13" ht="67.95" customHeight="1" x14ac:dyDescent="0.3">
      <c r="A7" s="24">
        <v>26</v>
      </c>
      <c r="B7" s="25">
        <v>27</v>
      </c>
      <c r="C7" s="24">
        <v>28</v>
      </c>
      <c r="D7" s="25">
        <v>29</v>
      </c>
      <c r="E7" s="25">
        <v>30</v>
      </c>
      <c r="F7" s="25">
        <v>31</v>
      </c>
      <c r="G7" s="24"/>
    </row>
    <row r="8" spans="1:13" ht="67.95" customHeight="1" x14ac:dyDescent="0.3">
      <c r="A8" s="61"/>
      <c r="B8" s="62"/>
      <c r="C8" s="61"/>
      <c r="D8" s="62"/>
      <c r="E8" s="62"/>
      <c r="F8" s="62"/>
      <c r="G8" s="61"/>
    </row>
    <row r="9" spans="1:13" ht="21" x14ac:dyDescent="0.3">
      <c r="A9" s="433" t="s">
        <v>143</v>
      </c>
      <c r="B9" s="434"/>
      <c r="C9" s="434"/>
      <c r="D9" s="434"/>
      <c r="E9" s="434"/>
      <c r="F9" s="434"/>
      <c r="G9" s="434"/>
    </row>
    <row r="10" spans="1:13" ht="17.399999999999999" x14ac:dyDescent="0.3">
      <c r="A10" s="22" t="s">
        <v>10</v>
      </c>
      <c r="B10" s="22" t="s">
        <v>11</v>
      </c>
      <c r="C10" s="22" t="s">
        <v>12</v>
      </c>
      <c r="D10" s="22" t="s">
        <v>13</v>
      </c>
      <c r="E10" s="22" t="s">
        <v>14</v>
      </c>
      <c r="F10" s="22" t="s">
        <v>15</v>
      </c>
      <c r="G10" s="22" t="s">
        <v>16</v>
      </c>
      <c r="J10" s="103" t="s">
        <v>108</v>
      </c>
      <c r="K10" s="103"/>
      <c r="L10" s="103" t="s">
        <v>111</v>
      </c>
      <c r="M10" s="102"/>
    </row>
    <row r="11" spans="1:13" ht="67.95" customHeight="1" x14ac:dyDescent="0.3">
      <c r="A11" s="23"/>
      <c r="B11" s="24"/>
      <c r="C11" s="24">
        <v>1</v>
      </c>
      <c r="D11" s="24">
        <v>2</v>
      </c>
      <c r="E11" s="24" t="s">
        <v>201</v>
      </c>
      <c r="F11" s="24" t="s">
        <v>202</v>
      </c>
      <c r="G11" s="24">
        <v>5</v>
      </c>
      <c r="J11" s="103" t="s">
        <v>109</v>
      </c>
      <c r="K11" s="102"/>
      <c r="L11" s="103" t="s">
        <v>110</v>
      </c>
      <c r="M11" s="102"/>
    </row>
    <row r="12" spans="1:13" ht="67.95" customHeight="1" x14ac:dyDescent="0.3">
      <c r="A12" s="24">
        <v>6</v>
      </c>
      <c r="B12" s="24">
        <v>7</v>
      </c>
      <c r="C12" s="24">
        <v>8</v>
      </c>
      <c r="D12" s="24">
        <v>9</v>
      </c>
      <c r="E12" s="24">
        <v>10</v>
      </c>
      <c r="F12" s="24">
        <v>11</v>
      </c>
      <c r="G12" s="24">
        <v>12</v>
      </c>
    </row>
    <row r="13" spans="1:13" ht="67.95" customHeight="1" x14ac:dyDescent="0.3">
      <c r="A13" s="24">
        <v>13</v>
      </c>
      <c r="B13" s="24" t="s">
        <v>203</v>
      </c>
      <c r="C13" s="24">
        <v>15</v>
      </c>
      <c r="D13" s="24">
        <v>16</v>
      </c>
      <c r="E13" s="24">
        <v>17</v>
      </c>
      <c r="F13" s="24">
        <v>18</v>
      </c>
      <c r="G13" s="24">
        <v>19</v>
      </c>
    </row>
    <row r="14" spans="1:13" ht="67.95" customHeight="1" x14ac:dyDescent="0.3">
      <c r="A14" s="24">
        <v>20</v>
      </c>
      <c r="B14" s="24">
        <v>21</v>
      </c>
      <c r="C14" s="24">
        <v>22</v>
      </c>
      <c r="D14" s="24">
        <v>23</v>
      </c>
      <c r="E14" s="24">
        <v>24</v>
      </c>
      <c r="F14" s="25">
        <v>25</v>
      </c>
      <c r="G14" s="25">
        <v>26</v>
      </c>
      <c r="M14" t="s">
        <v>35</v>
      </c>
    </row>
    <row r="15" spans="1:13" ht="67.95" customHeight="1" x14ac:dyDescent="0.3">
      <c r="A15" s="24">
        <v>27</v>
      </c>
      <c r="B15" s="25">
        <v>28</v>
      </c>
      <c r="C15" s="24">
        <v>29</v>
      </c>
      <c r="D15" s="25">
        <v>30</v>
      </c>
      <c r="E15" s="25">
        <v>31</v>
      </c>
      <c r="F15" s="25"/>
      <c r="G15" s="24"/>
    </row>
    <row r="16" spans="1:13" ht="67.95" customHeight="1" x14ac:dyDescent="0.3">
      <c r="A16" s="61"/>
      <c r="B16" s="62"/>
      <c r="C16" s="61"/>
      <c r="D16" s="62"/>
      <c r="E16" s="62"/>
      <c r="F16" s="62"/>
      <c r="G16" s="61"/>
    </row>
  </sheetData>
  <mergeCells count="2">
    <mergeCell ref="A9:G9"/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CONSULTAS DR.</vt:lpstr>
      <vt:lpstr>CONSULTAS PSICOLOGICAS</vt:lpstr>
      <vt:lpstr>Resumen</vt:lpstr>
      <vt:lpstr>EXTRA</vt:lpstr>
      <vt:lpstr>VISITAS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informacion Santa Clara</dc:creator>
  <cp:lastModifiedBy>informacion Santa Clara</cp:lastModifiedBy>
  <cp:lastPrinted>2025-09-29T16:03:54Z</cp:lastPrinted>
  <dcterms:created xsi:type="dcterms:W3CDTF">2015-06-05T18:19:34Z</dcterms:created>
  <dcterms:modified xsi:type="dcterms:W3CDTF">2026-03-31T15:56:19Z</dcterms:modified>
</cp:coreProperties>
</file>